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3.xml" ContentType="application/vnd.openxmlformats-officedocument.spreadsheetml.comments+xml"/>
  <Override PartName="/xl/drawings/drawing49.xml" ContentType="application/vnd.openxmlformats-officedocument.drawing+xml"/>
  <Override PartName="/xl/comments4.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omments5.xml" ContentType="application/vnd.openxmlformats-officedocument.spreadsheetml.comment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codeName="DieseArbeitsmappe" defaultThemeVersion="124226"/>
  <mc:AlternateContent xmlns:mc="http://schemas.openxmlformats.org/markup-compatibility/2006">
    <mc:Choice Requires="x15">
      <x15ac:absPath xmlns:x15ac="http://schemas.microsoft.com/office/spreadsheetml/2010/11/ac" url="L:\06_daten oncobox\darm\N1.1.1 (YYMMDD-YYMMDD)\"/>
    </mc:Choice>
  </mc:AlternateContent>
  <xr:revisionPtr revIDLastSave="0" documentId="13_ncr:1_{3372703C-EB1C-450C-9375-9E41A57D4521}" xr6:coauthVersionLast="47" xr6:coauthVersionMax="47" xr10:uidLastSave="{00000000-0000-0000-0000-000000000000}"/>
  <workbookProtection workbookAlgorithmName="SHA-512" workbookHashValue="2OfTb3kTjF0AcRn3pMgNyj0ZAmq1D2ZfmEmZh5o5FLgzuly8Iw7dSnWb9hrkOV9tZkFEyqV3GfhdYOD1Rktfdg==" workbookSaltValue="iBVhSywS/RBFGAKYXBjCQw==" workbookSpinCount="100000" lockStructure="1"/>
  <bookViews>
    <workbookView xWindow="-120" yWindow="-120" windowWidth="25440" windowHeight="15390" xr2:uid="{F13D4806-535D-4BD9-9016-017DE84A3EFA}"/>
  </bookViews>
  <sheets>
    <sheet name="Inhalt" sheetId="1" r:id="rId1"/>
    <sheet name="Datenfelder" sheetId="95" r:id="rId2"/>
    <sheet name="XML-Struktur" sheetId="3" r:id="rId3"/>
    <sheet name="KB-Verifizierung" sheetId="6" r:id="rId4"/>
    <sheet name="Basisdaten" sheetId="92" r:id="rId5"/>
    <sheet name="Kennzahlenbogen_(KB)" sheetId="108" r:id="rId6"/>
    <sheet name="KB-Operativer Primärfall" sheetId="7" r:id="rId7"/>
    <sheet name="KB-Transanale Vollwandexzision" sheetId="68" r:id="rId8"/>
    <sheet name="KB-Endoskopischer Primärfall" sheetId="8" r:id="rId9"/>
    <sheet name="KB-n. operiert (palliativ)" sheetId="9" r:id="rId10"/>
    <sheet name="KB-n. operiert (kurativ)" sheetId="10" r:id="rId11"/>
    <sheet name="KB-1 (neuauf.Rezidiv Fernmeta)" sheetId="98" r:id="rId12"/>
    <sheet name="KB-2a (Präth. Fallvorstellung)" sheetId="11" r:id="rId13"/>
    <sheet name="KB-2b (Präth. Vorstellung)" sheetId="12" r:id="rId14"/>
    <sheet name="KB-3 (Posto. Fallvorstellung)" sheetId="13" r:id="rId15"/>
    <sheet name="KB-4 (Psychoonkol. Screening)" sheetId="87" r:id="rId16"/>
    <sheet name="KB-5a (Beratung Sozaldienst)" sheetId="16" r:id="rId17"/>
    <sheet name="KB-5b (Beratung Sozaldienst)" sheetId="88" r:id="rId18"/>
    <sheet name="KB-6a (Studienteilnahme)" sheetId="18" r:id="rId19"/>
    <sheet name="KB-7a (KRK-Patienten)" sheetId="20" state="hidden" r:id="rId20"/>
    <sheet name="KB-6b (Studienteilnahme) " sheetId="89" r:id="rId21"/>
    <sheet name="KB-7 (Erfassung Fam.anamnese)" sheetId="21" r:id="rId22"/>
    <sheet name="KB-8a (Genetische Beratung)" sheetId="22" state="hidden" r:id="rId23"/>
    <sheet name="KB-8 (Genetische Beratung)" sheetId="23" r:id="rId24"/>
    <sheet name="KB-9 (Immunhisto MMR)" sheetId="24" r:id="rId25"/>
    <sheet name="KB-10 (RAS u BRAF)" sheetId="81" r:id="rId26"/>
    <sheet name="KB-11 (Komplikationsrate)" sheetId="25" r:id="rId27"/>
    <sheet name="KB-12 (Mesorektale Faszie)" sheetId="27" r:id="rId28"/>
    <sheet name="KB-13 (Operative PF Kolon)" sheetId="28" r:id="rId29"/>
    <sheet name="KB-14 (Operative PF Rektum)" sheetId="29" r:id="rId30"/>
    <sheet name="KB-15 (Revisions-OPs Kolon)" sheetId="30" r:id="rId31"/>
    <sheet name="KB-16 (Revisions-OPs Rektum)" sheetId="31" r:id="rId32"/>
    <sheet name="KB-17 (Anastomosenins. Kolon)" sheetId="33" r:id="rId33"/>
    <sheet name="KB-18 (Anastomosenins. Rekt.)" sheetId="34" r:id="rId34"/>
    <sheet name="KB-19 (Mortalität postop.)" sheetId="35" r:id="rId35"/>
    <sheet name="KB-20 (Lokale R0-R.Rektum)" sheetId="37" r:id="rId36"/>
    <sheet name="KB-21 (Stomaanzeichnung)" sheetId="38" r:id="rId37"/>
    <sheet name="KB-22 (Lebermetastasenresek.)" sheetId="39" r:id="rId38"/>
    <sheet name="KB-23 (Adj. Chemo Kolon)" sheetId="41" r:id="rId39"/>
    <sheet name="KB-24 (Kombinat.chemoth)" sheetId="86" r:id="rId40"/>
    <sheet name="KB-25 (Qualität Rektum-P.)" sheetId="43" r:id="rId41"/>
    <sheet name="KB-26 (Befundbericht)" sheetId="80" r:id="rId42"/>
    <sheet name="KB-27 (Lymphknotenuntersg)" sheetId="45" r:id="rId43"/>
    <sheet name="KB-28 - (Beginn adj. Chemoth.)" sheetId="66" r:id="rId44"/>
    <sheet name="Kennzahlenbogen plus" sheetId="78" state="hidden" r:id="rId45"/>
    <sheet name="KB 29 (MTL22-Indikator)" sheetId="102" r:id="rId46"/>
    <sheet name="KB 30 (Strahlentherapiedosis)" sheetId="101" r:id="rId47"/>
    <sheet name="Matrix-Kolon" sheetId="76" r:id="rId48"/>
    <sheet name="Matrix-Rektum" sheetId="77" r:id="rId49"/>
    <sheet name="Matrix - Verifizierung" sheetId="48" r:id="rId50"/>
    <sheet name="Matrix - Follow-Up-Meldungen" sheetId="49" r:id="rId51"/>
    <sheet name="Matrix - Berechnung Zellen(2)" sheetId="50" state="hidden" r:id="rId52"/>
    <sheet name="Matrix - Berechnung Zellen" sheetId="65" r:id="rId53"/>
    <sheet name="Matrix - KM-Zellen allg." sheetId="51" r:id="rId54"/>
    <sheet name="Matrix - KM-Zellen DFS I" sheetId="52" r:id="rId55"/>
    <sheet name="Matrix - KM-Zellen DFS II" sheetId="53" r:id="rId56"/>
    <sheet name="Matrix - KM-Zellen OAS I" sheetId="54" r:id="rId57"/>
    <sheet name="Appendix - UICC-Stadium" sheetId="55" state="hidden" r:id="rId58"/>
    <sheet name="Matrix - KM-Zellen OAS II" sheetId="56" r:id="rId59"/>
    <sheet name="Kaplan-Meier DFS I" sheetId="57" r:id="rId60"/>
    <sheet name="Kaplan-Meier DFS II" sheetId="58" r:id="rId61"/>
    <sheet name="Kaplan-Meier OAS I" sheetId="59" r:id="rId62"/>
    <sheet name="Kaplan-Meier OAS II" sheetId="60" r:id="rId63"/>
    <sheet name="Appendix - Patientenprofil" sheetId="79" r:id="rId64"/>
    <sheet name="Appendix - Adenokarzinome" sheetId="61" r:id="rId65"/>
    <sheet name="Appendix - Fallzuordnung" sheetId="62" r:id="rId66"/>
    <sheet name="EDIUM" sheetId="94" r:id="rId67"/>
    <sheet name="EDIUM Datenblatt" sheetId="104" r:id="rId68"/>
    <sheet name="Edium Teilnehmerquote" sheetId="103" state="hidden" r:id="rId69"/>
    <sheet name="OBR-Export" sheetId="96" state="hidden" r:id="rId70"/>
    <sheet name="Grafiken" sheetId="63" state="hidden" r:id="rId71"/>
    <sheet name="KN Text" sheetId="64" state="hidden"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xlnm._FilterDatabase" localSheetId="2" hidden="1">'XML-Struktur'!#REF!</definedName>
    <definedName name="_Matrix">[1]Datenfelder!$G$10:$G$226</definedName>
    <definedName name="adt">'[2]ADT-Abgleich'!$B$30</definedName>
    <definedName name="AngabeKKR" localSheetId="63">[3]Datenquelle!$B$50:$B$53</definedName>
    <definedName name="AngabeKKR">[4]Datenquelle!$B$87:$B$91</definedName>
    <definedName name="Bundesland">[3]Datenquelle!$B$20:$B$40</definedName>
    <definedName name="Bundesland2">[3]Datenquelle!$E$19:$W$19</definedName>
    <definedName name="_xlnm.Print_Area" localSheetId="64">'Appendix - Adenokarzinome'!$A$1:$E$41</definedName>
    <definedName name="_xlnm.Print_Area" localSheetId="4">Basisdaten!$A$1:$H$38</definedName>
    <definedName name="_xlnm.Print_Area" localSheetId="66">#REF!</definedName>
    <definedName name="_xlnm.Print_Area" localSheetId="25">#REF!</definedName>
    <definedName name="_xlnm.Print_Area" localSheetId="39">#REF!</definedName>
    <definedName name="_xlnm.Print_Area" localSheetId="41">#REF!</definedName>
    <definedName name="_xlnm.Print_Area" localSheetId="15">#REF!</definedName>
    <definedName name="_xlnm.Print_Area" localSheetId="17">#REF!</definedName>
    <definedName name="_xlnm.Print_Area" localSheetId="20">#REF!</definedName>
    <definedName name="_xlnm.Print_Area" localSheetId="5">'Kennzahlenbogen_(KB)'!$A$1:$P$123</definedName>
    <definedName name="_xlnm.Print_Area" localSheetId="51">'Matrix - Berechnung Zellen(2)'!$B$1:$C$97</definedName>
    <definedName name="_xlnm.Print_Area">#REF!</definedName>
    <definedName name="_xlnm.Print_Titles" localSheetId="66">#REF!</definedName>
    <definedName name="_xlnm.Print_Titles" localSheetId="25">#REF!</definedName>
    <definedName name="_xlnm.Print_Titles" localSheetId="39">#REF!</definedName>
    <definedName name="_xlnm.Print_Titles" localSheetId="41">#REF!</definedName>
    <definedName name="_xlnm.Print_Titles" localSheetId="15">#REF!</definedName>
    <definedName name="_xlnm.Print_Titles" localSheetId="44">'Kennzahlenbogen plus'!$1:$9</definedName>
    <definedName name="_xlnm.Print_Titles" localSheetId="5">'Kennzahlenbogen_(KB)'!$10:$11</definedName>
    <definedName name="_xlnm.Print_Titles" localSheetId="51">'Matrix - Berechnung Zellen(2)'!$15:$15</definedName>
    <definedName name="_xlnm.Print_Titles" localSheetId="50">'Matrix - Follow-Up-Meldungen'!$15:$15</definedName>
    <definedName name="_xlnm.Print_Titles">#REF!</definedName>
    <definedName name="FELD" localSheetId="1">Datenfelder!$B$18:$B$138</definedName>
    <definedName name="FELD">#REF!</definedName>
    <definedName name="Felder" localSheetId="63">[5]Datenfelder!$B$18:$B$138</definedName>
    <definedName name="Felder" localSheetId="1">Datenfelder!$B$18:$B$138</definedName>
    <definedName name="Felder" localSheetId="15">[6]Datenfelder!$B$18:$B$138</definedName>
    <definedName name="Felder" localSheetId="17">[6]Datenfelder!$B$18:$B$138</definedName>
    <definedName name="Felder" localSheetId="20">[6]Datenfelder!$B$18:$B$138</definedName>
    <definedName name="Felder" localSheetId="19">[7]Datenfelder!$B$18:$B$137</definedName>
    <definedName name="Felder" localSheetId="22">[7]Datenfelder!$B$18:$B$137</definedName>
    <definedName name="Felder" localSheetId="50">[8]Datenfelder!$B$18:$B$137</definedName>
    <definedName name="Felder">#REF!</definedName>
    <definedName name="Keine_Zusammenarbeit">[4]Datenquelle!$B$88</definedName>
    <definedName name="KrebsregisterZusammenarbeit" localSheetId="4">[9]Datenquelle!$B$88:$B$92</definedName>
    <definedName name="KrebsregisterZusammenarbeit" localSheetId="44">[10]Datenquelle!$B$87:$B$91</definedName>
    <definedName name="KrebsregisterZusammenarbeit" localSheetId="5">[11]Datenquelle!$B$98:$B$102</definedName>
    <definedName name="KrebsregisterZusammenarbeit" localSheetId="47">[12]Datenquelle!$B$87:$B$91</definedName>
    <definedName name="KrebsregisterZusammenarbeit" localSheetId="48">[12]Datenquelle!$B$87:$B$91</definedName>
    <definedName name="KrebsregisterZusammenarbeit">[13]Datenquelle!$B$87:$B$91</definedName>
    <definedName name="myItem" localSheetId="63">OFFSET('Appendix - Patientenprofil'!myItemList,0,0,COUNTA('Appendix - Patientenprofil'!myItemList),1)</definedName>
    <definedName name="myItem" localSheetId="4">OFFSET(Basisdaten!myItemList,0,0,COUNTA(Basisdaten!myItemList),1)</definedName>
    <definedName name="myItem" localSheetId="1">OFFSET(myItemList,0,0,COUNTA(myItemList),1)</definedName>
    <definedName name="myItem" localSheetId="15">OFFSET(myItemList,0,0,COUNTA(myItemList),1)</definedName>
    <definedName name="myItem" localSheetId="17">OFFSET(myItemList,0,0,COUNTA(myItemList),1)</definedName>
    <definedName name="myItem" localSheetId="20">OFFSET(myItemList,0,0,COUNTA(myItemList),1)</definedName>
    <definedName name="myItem" localSheetId="44">OFFSET('Kennzahlenbogen plus'!myItemList,0,0,COUNTA('Kennzahlenbogen plus'!myItemList),1)</definedName>
    <definedName name="myItem" localSheetId="5">OFFSET('Kennzahlenbogen_(KB)'!myItemList,0,0,COUNTA('Kennzahlenbogen_(KB)'!myItemList),1)</definedName>
    <definedName name="myItem" localSheetId="47">OFFSET('Matrix-Kolon'!myItemList,0,0,COUNTA('Matrix-Kolon'!myItemList),1)</definedName>
    <definedName name="myItem" localSheetId="48">OFFSET('Matrix-Rektum'!myItemList,0,0,COUNTA('Matrix-Rektum'!myItemList),1)</definedName>
    <definedName name="myItem">OFFSET(myItemList,0,0,COUNTA(myItemList),1)</definedName>
    <definedName name="myItemList" localSheetId="63">INDEX([14]Datenquelle!$A$49:$S$69,0,MATCH([14]Datenquelle!$F$89,[14]Datenquelle!$A$48:$S$48,0))</definedName>
    <definedName name="myItemList" localSheetId="4">INDEX([9]Datenquelle!$A$60:$S$80,0,MATCH([9]Datenquelle!$D$97,[9]Datenquelle!$A$59:$S$59,0))</definedName>
    <definedName name="myItemList" localSheetId="44">INDEX([10]Datenquelle!$A$59:$S$79,0,MATCH([10]Datenquelle!$D$96,[10]Datenquelle!$A$58:$S$58,0))</definedName>
    <definedName name="myItemList" localSheetId="5">INDEX([11]Datenquelle!$A$70:$S$90,0,MATCH([11]Datenquelle!$D$107,[11]Datenquelle!$A$69:$S$69,0))</definedName>
    <definedName name="myItemList" localSheetId="47">INDEX([12]Datenquelle!$A$59:$S$79,0,MATCH([12]Datenquelle!$D$96,[12]Datenquelle!$A$58:$S$58,0))</definedName>
    <definedName name="myItemList" localSheetId="48">INDEX([12]Datenquelle!$A$59:$S$79,0,MATCH([12]Datenquelle!$D$96,[12]Datenquelle!$A$58:$S$58,0))</definedName>
    <definedName name="myItemList">INDEX([13]Datenquelle!$A$59:$S$79,0,MATCH([13]Datenquelle!$D$96,[13]Datenquelle!$A$58:$S$58,0))</definedName>
    <definedName name="RedZyk" localSheetId="63">[3]Datenbewertung!$B$76:$B$77</definedName>
    <definedName name="RedZyk" localSheetId="66">#REF!</definedName>
    <definedName name="RedZyk" localSheetId="25">#REF!</definedName>
    <definedName name="RedZyk" localSheetId="39">#REF!</definedName>
    <definedName name="RedZyk" localSheetId="41">#REF!</definedName>
    <definedName name="RedZyk" localSheetId="15">#REF!</definedName>
    <definedName name="RedZyk" localSheetId="17">#REF!</definedName>
    <definedName name="RedZyk" localSheetId="20">#REF!</definedName>
    <definedName name="RedZyk">#REF!</definedName>
    <definedName name="Tumordokumentation" localSheetId="63">[3]Datenquelle!$B$2:$B$16</definedName>
    <definedName name="Tumordokumentation" localSheetId="4">[9]Datenquelle!$B$1:$B$50</definedName>
    <definedName name="Tumordokumentation" localSheetId="44">[10]Datenquelle!$B$1:$B$49</definedName>
    <definedName name="Tumordokumentation" localSheetId="5">[11]Datenquelle!$B$1:$B$52</definedName>
    <definedName name="Tumordokumentation" localSheetId="47">[12]Datenquelle!$B$1:$B$49</definedName>
    <definedName name="Tumordokumentation" localSheetId="48">[12]Datenquelle!$B$1:$B$49</definedName>
    <definedName name="Tumordokumentation">[13]Datenquelle!$B$1:$B$49</definedName>
    <definedName name="Universitätsstatus">[3]Datenquelle!$B$45:$B$46</definedName>
    <definedName name="wsDatabase" localSheetId="54">'Matrix - KM-Zellen DFS I'!$F$70:$G$81</definedName>
    <definedName name="Z_4E1C455B_12B1_4412_865D_AAA8CB898B14_.wvu.Cols" localSheetId="64" hidden="1">'Appendix - Adenokarzinome'!$E:$E</definedName>
    <definedName name="Z_4E1C455B_12B1_4412_865D_AAA8CB898B14_.wvu.Cols" localSheetId="1" hidden="1">Datenfelder!#REF!</definedName>
    <definedName name="Z_4E1C455B_12B1_4412_865D_AAA8CB898B14_.wvu.Cols" localSheetId="52" hidden="1">'Matrix - Berechnung Zellen'!$P:$P</definedName>
    <definedName name="Z_4E1C455B_12B1_4412_865D_AAA8CB898B14_.wvu.PrintArea" localSheetId="64" hidden="1">'Appendix - Adenokarzinome'!$A$1:$E$41</definedName>
    <definedName name="Z_4E1C455B_12B1_4412_865D_AAA8CB898B14_.wvu.PrintArea" localSheetId="51" hidden="1">'Matrix - Berechnung Zellen(2)'!$B$1:$C$97</definedName>
    <definedName name="Z_4E1C455B_12B1_4412_865D_AAA8CB898B14_.wvu.PrintTitles" localSheetId="51" hidden="1">'Matrix - Berechnung Zellen(2)'!$15:$15</definedName>
    <definedName name="Z_4E1C455B_12B1_4412_865D_AAA8CB898B14_.wvu.PrintTitles" localSheetId="50" hidden="1">'Matrix - Follow-Up-Meldungen'!$15:$15</definedName>
    <definedName name="Z_4E1C455B_12B1_4412_865D_AAA8CB898B14_.wvu.Rows" localSheetId="0" hidden="1">Inhalt!$80:$95</definedName>
    <definedName name="Z_4E1C455B_12B1_4412_865D_AAA8CB898B14_.wvu.Rows" localSheetId="60" hidden="1">'Kaplan-Meier DFS II'!$16:$16</definedName>
    <definedName name="Z_4E1C455B_12B1_4412_865D_AAA8CB898B14_.wvu.Rows" localSheetId="62" hidden="1">'Kaplan-Meier OAS II'!$16:$16</definedName>
    <definedName name="Z_4E1C455B_12B1_4412_865D_AAA8CB898B14_.wvu.Rows" localSheetId="3" hidden="1">'KB-Verifizierung'!$455:$455</definedName>
    <definedName name="Z_4E1C455B_12B1_4412_865D_AAA8CB898B14_.wvu.Rows" localSheetId="52" hidden="1">'Matrix - Berechnung Zellen'!#REF!,'Matrix - Berechnung Zellen'!#REF!</definedName>
    <definedName name="Z_6425AD40_BB5F_4DDC_B7E5_93EC90B05160_.wvu.Cols" localSheetId="64" hidden="1">'Appendix - Adenokarzinome'!$E:$E</definedName>
    <definedName name="Z_6425AD40_BB5F_4DDC_B7E5_93EC90B05160_.wvu.Cols" localSheetId="1" hidden="1">Datenfelder!#REF!</definedName>
    <definedName name="Z_6425AD40_BB5F_4DDC_B7E5_93EC90B05160_.wvu.Cols" localSheetId="52" hidden="1">'Matrix - Berechnung Zellen'!$P:$P</definedName>
    <definedName name="Z_6425AD40_BB5F_4DDC_B7E5_93EC90B05160_.wvu.PrintArea" localSheetId="64" hidden="1">'Appendix - Adenokarzinome'!$A$1:$E$41</definedName>
    <definedName name="Z_6425AD40_BB5F_4DDC_B7E5_93EC90B05160_.wvu.PrintArea" localSheetId="51" hidden="1">'Matrix - Berechnung Zellen(2)'!$B$1:$C$97</definedName>
    <definedName name="Z_6425AD40_BB5F_4DDC_B7E5_93EC90B05160_.wvu.PrintTitles" localSheetId="51" hidden="1">'Matrix - Berechnung Zellen(2)'!$15:$15</definedName>
    <definedName name="Z_6425AD40_BB5F_4DDC_B7E5_93EC90B05160_.wvu.PrintTitles" localSheetId="50" hidden="1">'Matrix - Follow-Up-Meldungen'!$15:$15</definedName>
    <definedName name="Z_6425AD40_BB5F_4DDC_B7E5_93EC90B05160_.wvu.Rows" localSheetId="0" hidden="1">Inhalt!$80:$95</definedName>
    <definedName name="Z_6425AD40_BB5F_4DDC_B7E5_93EC90B05160_.wvu.Rows" localSheetId="60" hidden="1">'Kaplan-Meier DFS II'!$16:$16</definedName>
    <definedName name="Z_6425AD40_BB5F_4DDC_B7E5_93EC90B05160_.wvu.Rows" localSheetId="62" hidden="1">'Kaplan-Meier OAS II'!$16:$16</definedName>
    <definedName name="Z_6425AD40_BB5F_4DDC_B7E5_93EC90B05160_.wvu.Rows" localSheetId="3" hidden="1">'KB-Verifizierung'!$455:$455</definedName>
    <definedName name="Z_6425AD40_BB5F_4DDC_B7E5_93EC90B05160_.wvu.Rows" localSheetId="52" hidden="1">'Matrix - Berechnung Zellen'!#REF!,'Matrix - Berechnung Zellen'!#REF!</definedName>
    <definedName name="Z_AF106B3B_DB47_4EE6_B02F_A5A2E64FC756_.wvu.Cols" localSheetId="64" hidden="1">'Appendix - Adenokarzinome'!$E:$E</definedName>
    <definedName name="Z_AF106B3B_DB47_4EE6_B02F_A5A2E64FC756_.wvu.Cols" localSheetId="1" hidden="1">Datenfelder!#REF!</definedName>
    <definedName name="Z_AF106B3B_DB47_4EE6_B02F_A5A2E64FC756_.wvu.Cols" localSheetId="52" hidden="1">'Matrix - Berechnung Zellen'!$P:$P</definedName>
    <definedName name="Z_AF106B3B_DB47_4EE6_B02F_A5A2E64FC756_.wvu.PrintArea" localSheetId="64" hidden="1">'Appendix - Adenokarzinome'!$A$1:$E$41</definedName>
    <definedName name="Z_AF106B3B_DB47_4EE6_B02F_A5A2E64FC756_.wvu.PrintArea" localSheetId="51" hidden="1">'Matrix - Berechnung Zellen(2)'!$B$1:$C$97</definedName>
    <definedName name="Z_AF106B3B_DB47_4EE6_B02F_A5A2E64FC756_.wvu.PrintTitles" localSheetId="51" hidden="1">'Matrix - Berechnung Zellen(2)'!$15:$15</definedName>
    <definedName name="Z_AF106B3B_DB47_4EE6_B02F_A5A2E64FC756_.wvu.PrintTitles" localSheetId="50" hidden="1">'Matrix - Follow-Up-Meldungen'!$15:$15</definedName>
    <definedName name="Z_AF106B3B_DB47_4EE6_B02F_A5A2E64FC756_.wvu.Rows" localSheetId="0" hidden="1">Inhalt!$80:$95</definedName>
    <definedName name="Z_AF106B3B_DB47_4EE6_B02F_A5A2E64FC756_.wvu.Rows" localSheetId="60" hidden="1">'Kaplan-Meier DFS II'!$16:$16</definedName>
    <definedName name="Z_AF106B3B_DB47_4EE6_B02F_A5A2E64FC756_.wvu.Rows" localSheetId="62" hidden="1">'Kaplan-Meier OAS II'!$16:$16</definedName>
    <definedName name="Z_AF106B3B_DB47_4EE6_B02F_A5A2E64FC756_.wvu.Rows" localSheetId="3" hidden="1">'KB-Verifizierung'!$455:$455</definedName>
    <definedName name="Z_AF106B3B_DB47_4EE6_B02F_A5A2E64FC756_.wvu.Rows" localSheetId="52" hidden="1">'Matrix - Berechnung Zellen'!#REF!,'Matrix - Berechnung Zellen'!#REF!</definedName>
    <definedName name="Zentrum" localSheetId="4">[9]Datenquelle!$A$100:$A$399</definedName>
    <definedName name="Zentrum" localSheetId="44">[10]Datenquelle!$A$170:$A$461</definedName>
    <definedName name="Zentrum" localSheetId="5">[11]Datenquelle!$A$110:$A$422</definedName>
    <definedName name="Zentrum" localSheetId="47">[12]Datenquelle!$A$170:$A$461</definedName>
    <definedName name="Zentrum" localSheetId="48">[12]Datenquelle!$A$170:$A$461</definedName>
    <definedName name="Zentrum">[13]Datenquelle!$A$99:$A$386</definedName>
    <definedName name="Zentrum1">[15]Inhalt!$A$94:$A$371</definedName>
    <definedName name="ZentrumRegNr" localSheetId="63">[3]Datenquelle!$A$64:$A$160</definedName>
    <definedName name="ZentrumRegNr">[4]Datenquelle!$A$101:$A$206</definedName>
    <definedName name="zentrumsintern___ohne_Krebsregister">[15]Inhalt!$B$82:$B$85</definedName>
  </definedNames>
  <calcPr calcId="191029"/>
  <customWorkbookViews>
    <customWorkbookView name="OnkoZert - Alisa Lüll - Persönliche Ansicht" guid="{6425AD40-BB5F-4DDC-B7E5-93EC90B05160}" mergeInterval="0" personalView="1" maximized="1" xWindow="-8" yWindow="-8" windowWidth="1296" windowHeight="1000" tabRatio="822" activeSheetId="3"/>
    <customWorkbookView name="OnkoZert - Sebastian Dieng - Persönliche Ansicht" guid="{AF106B3B-DB47-4EE6-B02F-A5A2E64FC756}" mergeInterval="0" personalView="1" maximized="1" windowWidth="1360" windowHeight="495" tabRatio="822" activeSheetId="1"/>
    <customWorkbookView name="OnkoZert - Persönliche Ansicht" guid="{4E1C455B-12B1-4412-865D-AAA8CB898B14}" mergeInterval="0" personalView="1" maximized="1" windowWidth="1280" windowHeight="838" tabRatio="822"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08" l="1"/>
  <c r="E117" i="108" l="1"/>
  <c r="F116" i="108"/>
  <c r="E116" i="108"/>
  <c r="G115" i="108"/>
  <c r="F115" i="108"/>
  <c r="E114" i="108"/>
  <c r="F113" i="108"/>
  <c r="E113" i="108"/>
  <c r="O110" i="108"/>
  <c r="O107" i="108"/>
  <c r="P105" i="108" s="1"/>
  <c r="O104" i="108"/>
  <c r="O103" i="108"/>
  <c r="O101" i="108"/>
  <c r="P99" i="108" s="1"/>
  <c r="O98" i="108"/>
  <c r="P96" i="108" s="1"/>
  <c r="O95" i="108"/>
  <c r="P93" i="108" s="1"/>
  <c r="O92" i="108"/>
  <c r="P90" i="108"/>
  <c r="O89" i="108"/>
  <c r="P87" i="108" s="1"/>
  <c r="P84" i="108"/>
  <c r="O84" i="108"/>
  <c r="P81" i="108"/>
  <c r="O80" i="108"/>
  <c r="S79" i="108"/>
  <c r="P78" i="108"/>
  <c r="O77" i="108"/>
  <c r="P75" i="108" s="1"/>
  <c r="O74" i="108"/>
  <c r="P72" i="108" s="1"/>
  <c r="O73" i="108"/>
  <c r="O71" i="108"/>
  <c r="P69" i="108" s="1"/>
  <c r="O70" i="108"/>
  <c r="O106" i="108" s="1"/>
  <c r="O68" i="108"/>
  <c r="P66" i="108" s="1"/>
  <c r="O65" i="108"/>
  <c r="P63" i="108" s="1"/>
  <c r="O62" i="108"/>
  <c r="P60" i="108" s="1"/>
  <c r="O61" i="108"/>
  <c r="O59" i="108"/>
  <c r="P57" i="108" s="1"/>
  <c r="O58" i="108"/>
  <c r="O54" i="108"/>
  <c r="P54" i="108" s="1"/>
  <c r="S52" i="108"/>
  <c r="O51" i="108" s="1"/>
  <c r="P51" i="108" s="1"/>
  <c r="O50" i="108"/>
  <c r="P48" i="108" s="1"/>
  <c r="S49" i="108"/>
  <c r="O47" i="108"/>
  <c r="P45" i="108" s="1"/>
  <c r="O44" i="108"/>
  <c r="P42" i="108"/>
  <c r="O41" i="108"/>
  <c r="S40" i="108"/>
  <c r="P39" i="108"/>
  <c r="O38" i="108"/>
  <c r="P36" i="108" s="1"/>
  <c r="O35" i="108"/>
  <c r="P33" i="108" s="1"/>
  <c r="O34" i="108"/>
  <c r="O32" i="108"/>
  <c r="P30" i="108" s="1"/>
  <c r="O31" i="108"/>
  <c r="O29" i="108"/>
  <c r="P27" i="108" s="1"/>
  <c r="O28" i="108"/>
  <c r="O26" i="108"/>
  <c r="P24" i="108" s="1"/>
  <c r="O25" i="108"/>
  <c r="O23" i="108"/>
  <c r="P21" i="108" s="1"/>
  <c r="O22" i="108"/>
  <c r="O20" i="108"/>
  <c r="O19" i="108"/>
  <c r="O17" i="108"/>
  <c r="P15" i="108" s="1"/>
  <c r="S16" i="108"/>
  <c r="P12" i="108"/>
  <c r="K8" i="108"/>
  <c r="D8" i="108"/>
  <c r="D6" i="108"/>
  <c r="P102" i="108" l="1"/>
  <c r="P18" i="108"/>
  <c r="C9" i="61"/>
  <c r="C10" i="61"/>
  <c r="B8" i="92" l="1"/>
  <c r="B10" i="92"/>
  <c r="G14" i="92"/>
  <c r="A24" i="92"/>
  <c r="B33" i="92"/>
  <c r="C33" i="92"/>
  <c r="E33" i="92"/>
  <c r="F33" i="92"/>
  <c r="G33" i="92"/>
  <c r="H22" i="94" l="1"/>
  <c r="I18" i="94"/>
  <c r="I22" i="94" s="1"/>
  <c r="X15" i="104"/>
  <c r="W15" i="104"/>
  <c r="V15" i="104"/>
  <c r="U15" i="104"/>
  <c r="S15" i="104"/>
  <c r="R15" i="104"/>
  <c r="Q15" i="104"/>
  <c r="P15" i="104"/>
  <c r="N15" i="104"/>
  <c r="M15" i="104"/>
  <c r="L15" i="104"/>
  <c r="K15" i="104"/>
  <c r="I15" i="104"/>
  <c r="H15" i="104"/>
  <c r="G15" i="104"/>
  <c r="F15" i="104"/>
  <c r="Y14" i="104"/>
  <c r="T14" i="104"/>
  <c r="O14" i="104"/>
  <c r="J14" i="104"/>
  <c r="Y13" i="104"/>
  <c r="T13" i="104"/>
  <c r="O13" i="104"/>
  <c r="J13" i="104"/>
  <c r="Y12" i="104"/>
  <c r="T12" i="104"/>
  <c r="O12" i="104"/>
  <c r="J12" i="104"/>
  <c r="Y11" i="104"/>
  <c r="T11" i="104"/>
  <c r="T15" i="104" s="1"/>
  <c r="O11" i="104"/>
  <c r="J11" i="104"/>
  <c r="J15" i="104" s="1"/>
  <c r="Y15" i="104" l="1"/>
  <c r="I19" i="94"/>
  <c r="H19" i="94"/>
  <c r="O15" i="104"/>
  <c r="G6" i="104"/>
  <c r="G5" i="104"/>
  <c r="I21" i="103"/>
  <c r="H21" i="103"/>
  <c r="G21" i="103"/>
  <c r="F21" i="103"/>
  <c r="J20" i="103"/>
  <c r="J19" i="103"/>
  <c r="J18" i="103"/>
  <c r="J17" i="103"/>
  <c r="J21" i="103" l="1"/>
  <c r="E9" i="102" l="1"/>
  <c r="E8" i="102"/>
  <c r="E9" i="101" l="1"/>
  <c r="E8" i="101"/>
  <c r="E9" i="98" l="1"/>
  <c r="E8" i="98"/>
  <c r="G6" i="96" l="1"/>
  <c r="G5" i="96"/>
  <c r="O25" i="65" l="1"/>
  <c r="P25" i="65" s="1"/>
  <c r="I25" i="65"/>
  <c r="M25" i="65" s="1"/>
  <c r="C27" i="65"/>
  <c r="O27" i="76" l="1"/>
  <c r="P27" i="76" s="1"/>
  <c r="I27" i="76"/>
  <c r="M27" i="76" s="1"/>
  <c r="O27" i="77"/>
  <c r="P27" i="77" s="1"/>
  <c r="I27" i="77"/>
  <c r="M27" i="77" s="1"/>
  <c r="Q81" i="77" l="1"/>
  <c r="Q75" i="77"/>
  <c r="Q76" i="77"/>
  <c r="C29" i="77"/>
  <c r="A29" i="77"/>
  <c r="Q76" i="76"/>
  <c r="Q75" i="76"/>
  <c r="C29" i="76"/>
  <c r="A29" i="76"/>
  <c r="Q81" i="76"/>
  <c r="D9" i="95" l="1"/>
  <c r="D8" i="95"/>
  <c r="I8" i="3"/>
  <c r="E9" i="87" l="1"/>
  <c r="E8" i="87"/>
  <c r="E9" i="89" l="1"/>
  <c r="E8" i="89"/>
  <c r="E9" i="88"/>
  <c r="E8" i="88"/>
  <c r="G6" i="94" l="1"/>
  <c r="G5" i="94"/>
  <c r="K11" i="94" l="1"/>
  <c r="K10" i="94"/>
  <c r="F18" i="94"/>
  <c r="F22" i="94" s="1"/>
  <c r="K25" i="94" l="1"/>
  <c r="K26" i="94"/>
  <c r="K24" i="94"/>
  <c r="J22" i="94"/>
  <c r="J19" i="94"/>
  <c r="K14" i="94"/>
  <c r="K15" i="94"/>
  <c r="K16" i="94"/>
  <c r="K12" i="94"/>
  <c r="G18" i="94"/>
  <c r="F19" i="94"/>
  <c r="K18" i="94" l="1"/>
  <c r="K22" i="94" s="1"/>
  <c r="G19" i="94"/>
  <c r="G22" i="94"/>
  <c r="K19" i="94" l="1"/>
  <c r="E9" i="86" l="1"/>
  <c r="E8" i="86"/>
  <c r="E9" i="81" l="1"/>
  <c r="E8" i="81"/>
  <c r="E9" i="80" l="1"/>
  <c r="E8" i="80"/>
  <c r="I9" i="79" l="1"/>
  <c r="I8" i="79"/>
  <c r="Z7" i="77" l="1"/>
  <c r="Z6" i="77"/>
  <c r="N117" i="77"/>
  <c r="L117" i="77"/>
  <c r="K117" i="77"/>
  <c r="J117" i="77"/>
  <c r="I117" i="77"/>
  <c r="H117" i="77"/>
  <c r="G117" i="77"/>
  <c r="F117" i="77"/>
  <c r="E117" i="77"/>
  <c r="D117" i="77"/>
  <c r="C117" i="77"/>
  <c r="A117" i="77"/>
  <c r="N116" i="77"/>
  <c r="L116" i="77"/>
  <c r="K116" i="77"/>
  <c r="J116" i="77"/>
  <c r="I116" i="77"/>
  <c r="H116" i="77"/>
  <c r="G116" i="77"/>
  <c r="F116" i="77"/>
  <c r="E116" i="77"/>
  <c r="D116" i="77"/>
  <c r="C116" i="77"/>
  <c r="A116" i="77"/>
  <c r="N115" i="77"/>
  <c r="L115" i="77"/>
  <c r="K115" i="77"/>
  <c r="J115" i="77"/>
  <c r="I115" i="77"/>
  <c r="H115" i="77"/>
  <c r="G115" i="77"/>
  <c r="F115" i="77"/>
  <c r="E115" i="77"/>
  <c r="D115" i="77"/>
  <c r="C115" i="77"/>
  <c r="A115" i="77"/>
  <c r="N114" i="77"/>
  <c r="L114" i="77"/>
  <c r="K114" i="77"/>
  <c r="J114" i="77"/>
  <c r="I114" i="77"/>
  <c r="H114" i="77"/>
  <c r="G114" i="77"/>
  <c r="F114" i="77"/>
  <c r="E114" i="77"/>
  <c r="D114" i="77"/>
  <c r="C114" i="77"/>
  <c r="A114" i="77"/>
  <c r="N113" i="77"/>
  <c r="L113" i="77"/>
  <c r="K113" i="77"/>
  <c r="J113" i="77"/>
  <c r="I113" i="77"/>
  <c r="H113" i="77"/>
  <c r="G113" i="77"/>
  <c r="F113" i="77"/>
  <c r="E113" i="77"/>
  <c r="D113" i="77"/>
  <c r="C113" i="77"/>
  <c r="A113" i="77"/>
  <c r="N112" i="77"/>
  <c r="L112" i="77"/>
  <c r="K112" i="77"/>
  <c r="J112" i="77"/>
  <c r="I112" i="77"/>
  <c r="H112" i="77"/>
  <c r="G112" i="77"/>
  <c r="F112" i="77"/>
  <c r="E112" i="77"/>
  <c r="D112" i="77"/>
  <c r="C112" i="77"/>
  <c r="A112" i="77"/>
  <c r="N111" i="77"/>
  <c r="L111" i="77"/>
  <c r="K111" i="77"/>
  <c r="J111" i="77"/>
  <c r="I111" i="77"/>
  <c r="H111" i="77"/>
  <c r="G111" i="77"/>
  <c r="F111" i="77"/>
  <c r="E111" i="77"/>
  <c r="D111" i="77"/>
  <c r="C111" i="77"/>
  <c r="A111" i="77"/>
  <c r="N110" i="77"/>
  <c r="N109" i="77"/>
  <c r="N108" i="77"/>
  <c r="L108" i="77"/>
  <c r="K108" i="77"/>
  <c r="J108" i="77"/>
  <c r="I108" i="77"/>
  <c r="H108" i="77"/>
  <c r="G108" i="77"/>
  <c r="F108" i="77"/>
  <c r="E108" i="77"/>
  <c r="D108" i="77"/>
  <c r="C108" i="77"/>
  <c r="A108" i="77"/>
  <c r="N107" i="77"/>
  <c r="L107" i="77"/>
  <c r="K107" i="77"/>
  <c r="J107" i="77"/>
  <c r="I107" i="77"/>
  <c r="H107" i="77"/>
  <c r="G107" i="77"/>
  <c r="F107" i="77"/>
  <c r="E107" i="77"/>
  <c r="D107" i="77"/>
  <c r="C107" i="77"/>
  <c r="A107" i="77"/>
  <c r="N106" i="77"/>
  <c r="L106" i="77"/>
  <c r="K106" i="77"/>
  <c r="J106" i="77"/>
  <c r="I106" i="77"/>
  <c r="H106" i="77"/>
  <c r="G106" i="77"/>
  <c r="F106" i="77"/>
  <c r="E106" i="77"/>
  <c r="D106" i="77"/>
  <c r="C106" i="77"/>
  <c r="A106" i="77"/>
  <c r="N105" i="77"/>
  <c r="L105" i="77"/>
  <c r="K105" i="77"/>
  <c r="J105" i="77"/>
  <c r="I105" i="77"/>
  <c r="H105" i="77"/>
  <c r="G105" i="77"/>
  <c r="F105" i="77"/>
  <c r="E105" i="77"/>
  <c r="D105" i="77"/>
  <c r="C105" i="77"/>
  <c r="A105" i="77"/>
  <c r="N104" i="77"/>
  <c r="L104" i="77"/>
  <c r="K104" i="77"/>
  <c r="J104" i="77"/>
  <c r="I104" i="77"/>
  <c r="H104" i="77"/>
  <c r="G104" i="77"/>
  <c r="F104" i="77"/>
  <c r="E104" i="77"/>
  <c r="D104" i="77"/>
  <c r="C104" i="77"/>
  <c r="A104" i="77"/>
  <c r="N103" i="77"/>
  <c r="L103" i="77"/>
  <c r="K103" i="77"/>
  <c r="J103" i="77"/>
  <c r="I103" i="77"/>
  <c r="H103" i="77"/>
  <c r="G103" i="77"/>
  <c r="F103" i="77"/>
  <c r="E103" i="77"/>
  <c r="D103" i="77"/>
  <c r="C103" i="77"/>
  <c r="A103" i="77"/>
  <c r="N102" i="77"/>
  <c r="L102" i="77"/>
  <c r="K102" i="77"/>
  <c r="J102" i="77"/>
  <c r="I102" i="77"/>
  <c r="H102" i="77"/>
  <c r="G102" i="77"/>
  <c r="F102" i="77"/>
  <c r="E102" i="77"/>
  <c r="D102" i="77"/>
  <c r="C102" i="77"/>
  <c r="A102" i="77"/>
  <c r="N101" i="77"/>
  <c r="N100" i="77"/>
  <c r="N99" i="77"/>
  <c r="L99" i="77"/>
  <c r="K99" i="77"/>
  <c r="J99" i="77"/>
  <c r="I99" i="77"/>
  <c r="H99" i="77"/>
  <c r="G99" i="77"/>
  <c r="F99" i="77"/>
  <c r="E99" i="77"/>
  <c r="D99" i="77"/>
  <c r="C99" i="77"/>
  <c r="A99" i="77"/>
  <c r="N98" i="77"/>
  <c r="M98" i="77"/>
  <c r="L98" i="77"/>
  <c r="K98" i="77"/>
  <c r="J98" i="77"/>
  <c r="I98" i="77"/>
  <c r="H98" i="77"/>
  <c r="G98" i="77"/>
  <c r="F98" i="77"/>
  <c r="E98" i="77"/>
  <c r="D98" i="77"/>
  <c r="C98" i="77"/>
  <c r="A98" i="77"/>
  <c r="M97" i="77"/>
  <c r="L97" i="77"/>
  <c r="K97" i="77"/>
  <c r="J97" i="77"/>
  <c r="I97" i="77"/>
  <c r="H97" i="77"/>
  <c r="G97" i="77"/>
  <c r="F97" i="77"/>
  <c r="E97" i="77"/>
  <c r="D97" i="77"/>
  <c r="C97" i="77"/>
  <c r="A97" i="77"/>
  <c r="N96" i="77"/>
  <c r="M96" i="77"/>
  <c r="L96" i="77"/>
  <c r="K96" i="77"/>
  <c r="J96" i="77"/>
  <c r="I96" i="77"/>
  <c r="H96" i="77"/>
  <c r="G96" i="77"/>
  <c r="F96" i="77"/>
  <c r="E96" i="77"/>
  <c r="D96" i="77"/>
  <c r="C96" i="77"/>
  <c r="A96" i="77"/>
  <c r="N95" i="77"/>
  <c r="M95" i="77"/>
  <c r="L95" i="77"/>
  <c r="K95" i="77"/>
  <c r="J95" i="77"/>
  <c r="I95" i="77"/>
  <c r="H95" i="77"/>
  <c r="G95" i="77"/>
  <c r="F95" i="77"/>
  <c r="E95" i="77"/>
  <c r="D95" i="77"/>
  <c r="C95" i="77"/>
  <c r="A95" i="77"/>
  <c r="N94" i="77"/>
  <c r="M94" i="77"/>
  <c r="L94" i="77"/>
  <c r="K94" i="77"/>
  <c r="J94" i="77"/>
  <c r="I94" i="77"/>
  <c r="H94" i="77"/>
  <c r="G94" i="77"/>
  <c r="F94" i="77"/>
  <c r="E94" i="77"/>
  <c r="D94" i="77"/>
  <c r="C94" i="77"/>
  <c r="A94" i="77"/>
  <c r="N93" i="77"/>
  <c r="M93" i="77"/>
  <c r="L93" i="77"/>
  <c r="K93" i="77"/>
  <c r="J93" i="77"/>
  <c r="I93" i="77"/>
  <c r="H93" i="77"/>
  <c r="G93" i="77"/>
  <c r="F93" i="77"/>
  <c r="E93" i="77"/>
  <c r="D93" i="77"/>
  <c r="C93" i="77"/>
  <c r="A93" i="77"/>
  <c r="N92" i="77"/>
  <c r="M92" i="77"/>
  <c r="L92" i="77"/>
  <c r="K92" i="77"/>
  <c r="J92" i="77"/>
  <c r="I92" i="77"/>
  <c r="H92" i="77"/>
  <c r="G92" i="77"/>
  <c r="F92" i="77"/>
  <c r="E92" i="77"/>
  <c r="D92" i="77"/>
  <c r="C92" i="77"/>
  <c r="A92" i="77"/>
  <c r="N91" i="77"/>
  <c r="M91" i="77"/>
  <c r="L91" i="77"/>
  <c r="K91" i="77"/>
  <c r="J91" i="77"/>
  <c r="I91" i="77"/>
  <c r="H91" i="77"/>
  <c r="G91" i="77"/>
  <c r="F91" i="77"/>
  <c r="E91" i="77"/>
  <c r="D91" i="77"/>
  <c r="C91" i="77"/>
  <c r="A91" i="77"/>
  <c r="N90" i="77"/>
  <c r="M90" i="77"/>
  <c r="L90" i="77"/>
  <c r="K90" i="77"/>
  <c r="J90" i="77"/>
  <c r="I90" i="77"/>
  <c r="H90" i="77"/>
  <c r="G90" i="77"/>
  <c r="F90" i="77"/>
  <c r="E90" i="77"/>
  <c r="D90" i="77"/>
  <c r="C90" i="77"/>
  <c r="A90" i="77"/>
  <c r="N89" i="77"/>
  <c r="M89" i="77"/>
  <c r="L89" i="77"/>
  <c r="K89" i="77"/>
  <c r="J89" i="77"/>
  <c r="I89" i="77"/>
  <c r="H89" i="77"/>
  <c r="G89" i="77"/>
  <c r="F89" i="77"/>
  <c r="E89" i="77"/>
  <c r="D89" i="77"/>
  <c r="C89" i="77"/>
  <c r="A89" i="77"/>
  <c r="N88" i="77"/>
  <c r="M88" i="77"/>
  <c r="L88" i="77"/>
  <c r="K88" i="77"/>
  <c r="J88" i="77"/>
  <c r="I88" i="77"/>
  <c r="H88" i="77"/>
  <c r="G88" i="77"/>
  <c r="F88" i="77"/>
  <c r="E88" i="77"/>
  <c r="D88" i="77"/>
  <c r="C88" i="77"/>
  <c r="A88" i="77"/>
  <c r="N87" i="77"/>
  <c r="M87" i="77"/>
  <c r="L87" i="77"/>
  <c r="K87" i="77"/>
  <c r="J87" i="77"/>
  <c r="I87" i="77"/>
  <c r="H87" i="77"/>
  <c r="G87" i="77"/>
  <c r="F87" i="77"/>
  <c r="E87" i="77"/>
  <c r="D87" i="77"/>
  <c r="C87" i="77"/>
  <c r="A87" i="77"/>
  <c r="N86" i="77"/>
  <c r="M86" i="77"/>
  <c r="L86" i="77"/>
  <c r="K86" i="77"/>
  <c r="J86" i="77"/>
  <c r="I86" i="77"/>
  <c r="H86" i="77"/>
  <c r="G86" i="77"/>
  <c r="F86" i="77"/>
  <c r="E86" i="77"/>
  <c r="D86" i="77"/>
  <c r="C86" i="77"/>
  <c r="A86" i="77"/>
  <c r="N85" i="77"/>
  <c r="M85" i="77"/>
  <c r="L85" i="77"/>
  <c r="K85" i="77"/>
  <c r="J85" i="77"/>
  <c r="I85" i="77"/>
  <c r="H85" i="77"/>
  <c r="G85" i="77"/>
  <c r="F85" i="77"/>
  <c r="E85" i="77"/>
  <c r="D85" i="77"/>
  <c r="C85" i="77"/>
  <c r="A85" i="77"/>
  <c r="Q80" i="77"/>
  <c r="Q79" i="77"/>
  <c r="Q78" i="77"/>
  <c r="Q77" i="77"/>
  <c r="Q74" i="77"/>
  <c r="Q73" i="77"/>
  <c r="Q72" i="77"/>
  <c r="C28" i="77"/>
  <c r="A28" i="77"/>
  <c r="C27" i="77"/>
  <c r="A27" i="77"/>
  <c r="O26" i="77"/>
  <c r="P26" i="77" s="1"/>
  <c r="I26" i="77"/>
  <c r="M26" i="77" s="1"/>
  <c r="C26" i="77"/>
  <c r="A26" i="77"/>
  <c r="M31" i="77" s="1"/>
  <c r="O25" i="77"/>
  <c r="P25" i="77" s="1"/>
  <c r="I25" i="77"/>
  <c r="M25" i="77" s="1"/>
  <c r="C25" i="77"/>
  <c r="A25" i="77"/>
  <c r="O24" i="77"/>
  <c r="P24" i="77" s="1"/>
  <c r="I24" i="77"/>
  <c r="M24" i="77" s="1"/>
  <c r="C24" i="77"/>
  <c r="A24" i="77"/>
  <c r="O23" i="77"/>
  <c r="P23" i="77" s="1"/>
  <c r="I23" i="77"/>
  <c r="M23" i="77" s="1"/>
  <c r="C23" i="77"/>
  <c r="A23" i="77"/>
  <c r="W14" i="77"/>
  <c r="S14" i="77"/>
  <c r="L14" i="77"/>
  <c r="G14" i="77"/>
  <c r="B14" i="77"/>
  <c r="B13" i="77" s="1"/>
  <c r="T8" i="77"/>
  <c r="F8" i="77"/>
  <c r="F6" i="77"/>
  <c r="AA7" i="76"/>
  <c r="AA6" i="76"/>
  <c r="N115" i="76"/>
  <c r="L115" i="76"/>
  <c r="K115" i="76"/>
  <c r="J115" i="76"/>
  <c r="I115" i="76"/>
  <c r="H115" i="76"/>
  <c r="G115" i="76"/>
  <c r="F115" i="76"/>
  <c r="E115" i="76"/>
  <c r="D115" i="76"/>
  <c r="C115" i="76"/>
  <c r="A115" i="76"/>
  <c r="N114" i="76"/>
  <c r="L114" i="76"/>
  <c r="K114" i="76"/>
  <c r="J114" i="76"/>
  <c r="I114" i="76"/>
  <c r="H114" i="76"/>
  <c r="G114" i="76"/>
  <c r="F114" i="76"/>
  <c r="E114" i="76"/>
  <c r="D114" i="76"/>
  <c r="C114" i="76"/>
  <c r="A114" i="76"/>
  <c r="N113" i="76"/>
  <c r="L113" i="76"/>
  <c r="K113" i="76"/>
  <c r="J113" i="76"/>
  <c r="I113" i="76"/>
  <c r="H113" i="76"/>
  <c r="G113" i="76"/>
  <c r="F113" i="76"/>
  <c r="E113" i="76"/>
  <c r="D113" i="76"/>
  <c r="C113" i="76"/>
  <c r="A113" i="76"/>
  <c r="N112" i="76"/>
  <c r="L112" i="76"/>
  <c r="K112" i="76"/>
  <c r="J112" i="76"/>
  <c r="I112" i="76"/>
  <c r="H112" i="76"/>
  <c r="G112" i="76"/>
  <c r="F112" i="76"/>
  <c r="E112" i="76"/>
  <c r="D112" i="76"/>
  <c r="C112" i="76"/>
  <c r="A112" i="76"/>
  <c r="N111" i="76"/>
  <c r="L111" i="76"/>
  <c r="K111" i="76"/>
  <c r="J111" i="76"/>
  <c r="I111" i="76"/>
  <c r="H111" i="76"/>
  <c r="G111" i="76"/>
  <c r="F111" i="76"/>
  <c r="E111" i="76"/>
  <c r="D111" i="76"/>
  <c r="C111" i="76"/>
  <c r="A111" i="76"/>
  <c r="N110" i="76"/>
  <c r="N109" i="76"/>
  <c r="N108" i="76"/>
  <c r="L108" i="76"/>
  <c r="K108" i="76"/>
  <c r="J108" i="76"/>
  <c r="I108" i="76"/>
  <c r="H108" i="76"/>
  <c r="G108" i="76"/>
  <c r="F108" i="76"/>
  <c r="E108" i="76"/>
  <c r="D108" i="76"/>
  <c r="C108" i="76"/>
  <c r="A108" i="76"/>
  <c r="N107" i="76"/>
  <c r="L107" i="76"/>
  <c r="K107" i="76"/>
  <c r="J107" i="76"/>
  <c r="I107" i="76"/>
  <c r="H107" i="76"/>
  <c r="G107" i="76"/>
  <c r="F107" i="76"/>
  <c r="E107" i="76"/>
  <c r="D107" i="76"/>
  <c r="C107" i="76"/>
  <c r="A107" i="76"/>
  <c r="N106" i="76"/>
  <c r="L106" i="76"/>
  <c r="K106" i="76"/>
  <c r="J106" i="76"/>
  <c r="I106" i="76"/>
  <c r="H106" i="76"/>
  <c r="G106" i="76"/>
  <c r="F106" i="76"/>
  <c r="E106" i="76"/>
  <c r="D106" i="76"/>
  <c r="C106" i="76"/>
  <c r="A106" i="76"/>
  <c r="N105" i="76"/>
  <c r="L105" i="76"/>
  <c r="K105" i="76"/>
  <c r="J105" i="76"/>
  <c r="I105" i="76"/>
  <c r="H105" i="76"/>
  <c r="G105" i="76"/>
  <c r="F105" i="76"/>
  <c r="E105" i="76"/>
  <c r="D105" i="76"/>
  <c r="C105" i="76"/>
  <c r="A105" i="76"/>
  <c r="N104" i="76"/>
  <c r="L104" i="76"/>
  <c r="K104" i="76"/>
  <c r="J104" i="76"/>
  <c r="I104" i="76"/>
  <c r="H104" i="76"/>
  <c r="G104" i="76"/>
  <c r="F104" i="76"/>
  <c r="E104" i="76"/>
  <c r="D104" i="76"/>
  <c r="C104" i="76"/>
  <c r="A104" i="76"/>
  <c r="N103" i="76"/>
  <c r="L103" i="76"/>
  <c r="K103" i="76"/>
  <c r="J103" i="76"/>
  <c r="I103" i="76"/>
  <c r="H103" i="76"/>
  <c r="G103" i="76"/>
  <c r="F103" i="76"/>
  <c r="E103" i="76"/>
  <c r="D103" i="76"/>
  <c r="C103" i="76"/>
  <c r="A103" i="76"/>
  <c r="N102" i="76"/>
  <c r="L102" i="76"/>
  <c r="K102" i="76"/>
  <c r="J102" i="76"/>
  <c r="I102" i="76"/>
  <c r="H102" i="76"/>
  <c r="G102" i="76"/>
  <c r="F102" i="76"/>
  <c r="E102" i="76"/>
  <c r="D102" i="76"/>
  <c r="C102" i="76"/>
  <c r="A102" i="76"/>
  <c r="N101" i="76"/>
  <c r="N100" i="76"/>
  <c r="N99" i="76"/>
  <c r="L99" i="76"/>
  <c r="K99" i="76"/>
  <c r="J99" i="76"/>
  <c r="I99" i="76"/>
  <c r="H99" i="76"/>
  <c r="G99" i="76"/>
  <c r="F99" i="76"/>
  <c r="E99" i="76"/>
  <c r="D99" i="76"/>
  <c r="C99" i="76"/>
  <c r="A99" i="76"/>
  <c r="N98" i="76"/>
  <c r="M98" i="76"/>
  <c r="L98" i="76"/>
  <c r="K98" i="76"/>
  <c r="J98" i="76"/>
  <c r="I98" i="76"/>
  <c r="H98" i="76"/>
  <c r="G98" i="76"/>
  <c r="F98" i="76"/>
  <c r="E98" i="76"/>
  <c r="D98" i="76"/>
  <c r="C98" i="76"/>
  <c r="A98" i="76"/>
  <c r="M97" i="76"/>
  <c r="L97" i="76"/>
  <c r="K97" i="76"/>
  <c r="J97" i="76"/>
  <c r="I97" i="76"/>
  <c r="H97" i="76"/>
  <c r="G97" i="76"/>
  <c r="F97" i="76"/>
  <c r="E97" i="76"/>
  <c r="D97" i="76"/>
  <c r="C97" i="76"/>
  <c r="A97" i="76"/>
  <c r="N96" i="76"/>
  <c r="M96" i="76"/>
  <c r="L96" i="76"/>
  <c r="K96" i="76"/>
  <c r="J96" i="76"/>
  <c r="I96" i="76"/>
  <c r="H96" i="76"/>
  <c r="G96" i="76"/>
  <c r="F96" i="76"/>
  <c r="E96" i="76"/>
  <c r="D96" i="76"/>
  <c r="C96" i="76"/>
  <c r="A96" i="76"/>
  <c r="N95" i="76"/>
  <c r="M95" i="76"/>
  <c r="L95" i="76"/>
  <c r="K95" i="76"/>
  <c r="J95" i="76"/>
  <c r="I95" i="76"/>
  <c r="H95" i="76"/>
  <c r="G95" i="76"/>
  <c r="F95" i="76"/>
  <c r="E95" i="76"/>
  <c r="D95" i="76"/>
  <c r="C95" i="76"/>
  <c r="A95" i="76"/>
  <c r="N94" i="76"/>
  <c r="M94" i="76"/>
  <c r="L94" i="76"/>
  <c r="K94" i="76"/>
  <c r="J94" i="76"/>
  <c r="I94" i="76"/>
  <c r="H94" i="76"/>
  <c r="G94" i="76"/>
  <c r="F94" i="76"/>
  <c r="E94" i="76"/>
  <c r="D94" i="76"/>
  <c r="C94" i="76"/>
  <c r="A94" i="76"/>
  <c r="N93" i="76"/>
  <c r="M93" i="76"/>
  <c r="L93" i="76"/>
  <c r="K93" i="76"/>
  <c r="J93" i="76"/>
  <c r="I93" i="76"/>
  <c r="H93" i="76"/>
  <c r="G93" i="76"/>
  <c r="F93" i="76"/>
  <c r="E93" i="76"/>
  <c r="D93" i="76"/>
  <c r="C93" i="76"/>
  <c r="A93" i="76"/>
  <c r="N92" i="76"/>
  <c r="M92" i="76"/>
  <c r="L92" i="76"/>
  <c r="K92" i="76"/>
  <c r="J92" i="76"/>
  <c r="I92" i="76"/>
  <c r="H92" i="76"/>
  <c r="G92" i="76"/>
  <c r="F92" i="76"/>
  <c r="E92" i="76"/>
  <c r="D92" i="76"/>
  <c r="C92" i="76"/>
  <c r="A92" i="76"/>
  <c r="N91" i="76"/>
  <c r="M91" i="76"/>
  <c r="L91" i="76"/>
  <c r="K91" i="76"/>
  <c r="J91" i="76"/>
  <c r="I91" i="76"/>
  <c r="H91" i="76"/>
  <c r="G91" i="76"/>
  <c r="F91" i="76"/>
  <c r="E91" i="76"/>
  <c r="D91" i="76"/>
  <c r="C91" i="76"/>
  <c r="A91" i="76"/>
  <c r="N90" i="76"/>
  <c r="M90" i="76"/>
  <c r="L90" i="76"/>
  <c r="K90" i="76"/>
  <c r="J90" i="76"/>
  <c r="I90" i="76"/>
  <c r="H90" i="76"/>
  <c r="G90" i="76"/>
  <c r="F90" i="76"/>
  <c r="E90" i="76"/>
  <c r="D90" i="76"/>
  <c r="C90" i="76"/>
  <c r="A90" i="76"/>
  <c r="N89" i="76"/>
  <c r="M89" i="76"/>
  <c r="L89" i="76"/>
  <c r="K89" i="76"/>
  <c r="J89" i="76"/>
  <c r="I89" i="76"/>
  <c r="H89" i="76"/>
  <c r="G89" i="76"/>
  <c r="F89" i="76"/>
  <c r="E89" i="76"/>
  <c r="D89" i="76"/>
  <c r="C89" i="76"/>
  <c r="A89" i="76"/>
  <c r="N88" i="76"/>
  <c r="M88" i="76"/>
  <c r="L88" i="76"/>
  <c r="K88" i="76"/>
  <c r="J88" i="76"/>
  <c r="I88" i="76"/>
  <c r="H88" i="76"/>
  <c r="G88" i="76"/>
  <c r="F88" i="76"/>
  <c r="E88" i="76"/>
  <c r="D88" i="76"/>
  <c r="C88" i="76"/>
  <c r="A88" i="76"/>
  <c r="N87" i="76"/>
  <c r="M87" i="76"/>
  <c r="L87" i="76"/>
  <c r="K87" i="76"/>
  <c r="J87" i="76"/>
  <c r="I87" i="76"/>
  <c r="H87" i="76"/>
  <c r="G87" i="76"/>
  <c r="F87" i="76"/>
  <c r="E87" i="76"/>
  <c r="D87" i="76"/>
  <c r="C87" i="76"/>
  <c r="A87" i="76"/>
  <c r="N86" i="76"/>
  <c r="M86" i="76"/>
  <c r="L86" i="76"/>
  <c r="K86" i="76"/>
  <c r="J86" i="76"/>
  <c r="I86" i="76"/>
  <c r="H86" i="76"/>
  <c r="G86" i="76"/>
  <c r="F86" i="76"/>
  <c r="N85" i="76"/>
  <c r="M85" i="76"/>
  <c r="L85" i="76"/>
  <c r="K85" i="76"/>
  <c r="J85" i="76"/>
  <c r="I85" i="76"/>
  <c r="H85" i="76"/>
  <c r="G85" i="76"/>
  <c r="F85" i="76"/>
  <c r="Q80" i="76"/>
  <c r="Q79" i="76"/>
  <c r="Q78" i="76"/>
  <c r="Q77" i="76"/>
  <c r="Q74" i="76"/>
  <c r="Q73" i="76"/>
  <c r="Q72" i="76"/>
  <c r="C28" i="76"/>
  <c r="A28" i="76"/>
  <c r="C27" i="76"/>
  <c r="A27" i="76"/>
  <c r="O26" i="76"/>
  <c r="P26" i="76" s="1"/>
  <c r="I26" i="76"/>
  <c r="M26" i="76" s="1"/>
  <c r="C26" i="76"/>
  <c r="A26" i="76"/>
  <c r="M31" i="76" s="1"/>
  <c r="O25" i="76"/>
  <c r="P25" i="76" s="1"/>
  <c r="I25" i="76"/>
  <c r="M25" i="76" s="1"/>
  <c r="C25" i="76"/>
  <c r="A25" i="76"/>
  <c r="O24" i="76"/>
  <c r="P24" i="76" s="1"/>
  <c r="I24" i="76"/>
  <c r="M24" i="76" s="1"/>
  <c r="C24" i="76"/>
  <c r="A24" i="76"/>
  <c r="O23" i="76"/>
  <c r="P23" i="76" s="1"/>
  <c r="I23" i="76"/>
  <c r="M23" i="76" s="1"/>
  <c r="C23" i="76"/>
  <c r="A23" i="76"/>
  <c r="W14" i="76"/>
  <c r="S14" i="76"/>
  <c r="L14" i="76"/>
  <c r="G14" i="76"/>
  <c r="B14" i="76"/>
  <c r="B13" i="76" s="1"/>
  <c r="T8" i="76"/>
  <c r="F8" i="76"/>
  <c r="F6" i="76"/>
  <c r="E10" i="68" l="1"/>
  <c r="E9" i="68"/>
  <c r="E9" i="66" l="1"/>
  <c r="E8" i="66"/>
  <c r="M29" i="65" l="1"/>
  <c r="C26" i="65"/>
  <c r="C25" i="65"/>
  <c r="O24" i="65"/>
  <c r="P24" i="65" s="1"/>
  <c r="I24" i="65"/>
  <c r="M24" i="65" s="1"/>
  <c r="C24" i="65"/>
  <c r="O23" i="65"/>
  <c r="P23" i="65" s="1"/>
  <c r="I23" i="65"/>
  <c r="M23" i="65" s="1"/>
  <c r="C23" i="65"/>
  <c r="O22" i="65"/>
  <c r="P22" i="65" s="1"/>
  <c r="I22" i="65"/>
  <c r="M22" i="65" s="1"/>
  <c r="C22" i="65"/>
  <c r="O21" i="65"/>
  <c r="P21" i="65" s="1"/>
  <c r="I21" i="65"/>
  <c r="M21" i="65" s="1"/>
  <c r="C21" i="65"/>
  <c r="V9" i="65"/>
  <c r="V8" i="65"/>
  <c r="G23" i="54" l="1"/>
  <c r="F9" i="48" l="1"/>
  <c r="E9" i="22" l="1"/>
  <c r="E8" i="22"/>
  <c r="CU127" i="60" l="1"/>
  <c r="CS129" i="56"/>
  <c r="E9" i="20"/>
  <c r="E8" i="20"/>
  <c r="C10" i="50" l="1"/>
  <c r="C9" i="50"/>
  <c r="H8" i="49"/>
  <c r="H9" i="49"/>
  <c r="K8" i="57" l="1"/>
  <c r="K9" i="57"/>
  <c r="CM9" i="58"/>
  <c r="CM8" i="58"/>
  <c r="CM9" i="60"/>
  <c r="CM8" i="60"/>
  <c r="DA9" i="53"/>
  <c r="DA8" i="53"/>
  <c r="CY9" i="56"/>
  <c r="CY8" i="56"/>
  <c r="M29" i="59"/>
  <c r="H56" i="57"/>
  <c r="I56" i="57" s="1"/>
  <c r="H55" i="57"/>
  <c r="I55" i="57" s="1"/>
  <c r="J55" i="57" s="1"/>
  <c r="H54" i="57"/>
  <c r="I54" i="57" s="1"/>
  <c r="H50" i="57"/>
  <c r="I50" i="57" s="1"/>
  <c r="H49" i="57"/>
  <c r="I49" i="57" s="1"/>
  <c r="H48" i="57"/>
  <c r="I48" i="57" s="1"/>
  <c r="H47" i="57"/>
  <c r="I47" i="57" s="1"/>
  <c r="J47" i="57" s="1"/>
  <c r="H46" i="57"/>
  <c r="I46" i="57" s="1"/>
  <c r="H42" i="57"/>
  <c r="I42" i="57" s="1"/>
  <c r="H41" i="57"/>
  <c r="I41" i="57" s="1"/>
  <c r="H40" i="57"/>
  <c r="I40" i="57" s="1"/>
  <c r="H39" i="57"/>
  <c r="I39" i="57" s="1"/>
  <c r="H38" i="57"/>
  <c r="I38" i="57" s="1"/>
  <c r="H37" i="57"/>
  <c r="I37" i="57" s="1"/>
  <c r="H36" i="57"/>
  <c r="I36" i="57" s="1"/>
  <c r="J36" i="57" s="1"/>
  <c r="CI132" i="58"/>
  <c r="CU132" i="58" s="1"/>
  <c r="CU128" i="60"/>
  <c r="K9" i="59"/>
  <c r="K8" i="59"/>
  <c r="CU131" i="58"/>
  <c r="CU130" i="58"/>
  <c r="CU129" i="58"/>
  <c r="CU128" i="58"/>
  <c r="CU127" i="58"/>
  <c r="CU126" i="58"/>
  <c r="CU124" i="58"/>
  <c r="G23" i="52"/>
  <c r="K9" i="52"/>
  <c r="K8" i="52"/>
  <c r="CS130" i="56"/>
  <c r="L9" i="62"/>
  <c r="L8" i="62"/>
  <c r="DE124" i="56"/>
  <c r="CS124" i="56"/>
  <c r="CG124" i="56"/>
  <c r="BU124" i="56"/>
  <c r="BI124" i="56"/>
  <c r="AW124" i="56"/>
  <c r="AK124" i="56"/>
  <c r="Z124" i="56"/>
  <c r="O124" i="56"/>
  <c r="CU136" i="53"/>
  <c r="CU135" i="53"/>
  <c r="CU134" i="53"/>
  <c r="CU133" i="53"/>
  <c r="CU132" i="53"/>
  <c r="CU131" i="53"/>
  <c r="CU130" i="53"/>
  <c r="CU129" i="53"/>
  <c r="DG124" i="53"/>
  <c r="CU124" i="53"/>
  <c r="CI124" i="53"/>
  <c r="BW124" i="53"/>
  <c r="BK124" i="53"/>
  <c r="AY124" i="53"/>
  <c r="AM124" i="53"/>
  <c r="AA124" i="53"/>
  <c r="O124" i="53"/>
  <c r="C124" i="53"/>
  <c r="D9" i="55"/>
  <c r="D8" i="55"/>
  <c r="D7" i="55"/>
  <c r="H89" i="54"/>
  <c r="I89" i="54" s="1"/>
  <c r="H88" i="54"/>
  <c r="I88" i="54" s="1"/>
  <c r="H87" i="54"/>
  <c r="I87" i="54" s="1"/>
  <c r="H86" i="54"/>
  <c r="I86" i="54" s="1"/>
  <c r="H85" i="54"/>
  <c r="I85" i="54" s="1"/>
  <c r="H84" i="54"/>
  <c r="I84" i="54" s="1"/>
  <c r="H83" i="54"/>
  <c r="I83" i="54" s="1"/>
  <c r="H82" i="54"/>
  <c r="I82" i="54" s="1"/>
  <c r="H81" i="54"/>
  <c r="I81" i="54" s="1"/>
  <c r="H80" i="54"/>
  <c r="I80" i="54" s="1"/>
  <c r="H79" i="54"/>
  <c r="I79" i="54" s="1"/>
  <c r="J79" i="54" s="1"/>
  <c r="K9" i="54"/>
  <c r="K8" i="54"/>
  <c r="L9" i="51"/>
  <c r="L8" i="51"/>
  <c r="F10" i="48"/>
  <c r="E9" i="45"/>
  <c r="E8" i="45"/>
  <c r="E9" i="43"/>
  <c r="E8" i="43"/>
  <c r="E9" i="41"/>
  <c r="E8" i="41"/>
  <c r="E9" i="39"/>
  <c r="E8" i="39"/>
  <c r="E9" i="38"/>
  <c r="E8" i="38"/>
  <c r="E9" i="37"/>
  <c r="E8" i="37"/>
  <c r="E9" i="35"/>
  <c r="E8" i="35"/>
  <c r="E9" i="34"/>
  <c r="E8" i="34"/>
  <c r="E9" i="33"/>
  <c r="E8" i="33"/>
  <c r="E9" i="31"/>
  <c r="E8" i="31"/>
  <c r="E9" i="30"/>
  <c r="E8" i="30"/>
  <c r="E9" i="29"/>
  <c r="E8" i="29"/>
  <c r="E9" i="28"/>
  <c r="E8" i="28"/>
  <c r="E9" i="27"/>
  <c r="E8" i="27"/>
  <c r="E9" i="25"/>
  <c r="E8" i="25"/>
  <c r="E9" i="24"/>
  <c r="E8" i="24"/>
  <c r="E9" i="23"/>
  <c r="E8" i="23"/>
  <c r="E9" i="21"/>
  <c r="E8" i="21"/>
  <c r="E9" i="18"/>
  <c r="E8" i="18"/>
  <c r="E9" i="16"/>
  <c r="E8" i="16"/>
  <c r="E9" i="13"/>
  <c r="E8" i="13"/>
  <c r="E9" i="12"/>
  <c r="E8" i="12"/>
  <c r="E9" i="11"/>
  <c r="E8" i="11"/>
  <c r="E9" i="10"/>
  <c r="E8" i="10"/>
  <c r="E7" i="9"/>
  <c r="E6" i="9"/>
  <c r="E8" i="8"/>
  <c r="E9" i="7"/>
  <c r="E8" i="7"/>
  <c r="G9" i="6"/>
  <c r="G8" i="6"/>
  <c r="I9" i="3"/>
  <c r="J48" i="57" l="1"/>
  <c r="J49" i="57" s="1"/>
  <c r="J50" i="57" s="1"/>
  <c r="J37" i="57"/>
  <c r="J38" i="57" s="1"/>
  <c r="J39" i="57" s="1"/>
  <c r="J40" i="57" s="1"/>
  <c r="J41" i="57" s="1"/>
  <c r="J42" i="57" s="1"/>
  <c r="J80" i="54"/>
  <c r="J81" i="54" s="1"/>
  <c r="J82" i="54" s="1"/>
  <c r="J83" i="54" s="1"/>
  <c r="J84" i="54" s="1"/>
  <c r="J85" i="54" s="1"/>
  <c r="J86" i="54" s="1"/>
  <c r="J87" i="54" s="1"/>
  <c r="J88" i="54" s="1"/>
  <c r="J89" i="54" s="1"/>
  <c r="J5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o.penzes</author>
  </authors>
  <commentList>
    <comment ref="B6" authorId="0" shapeId="0" xr:uid="{00000000-0006-0000-0400-000001000000}">
      <text>
        <r>
          <rPr>
            <sz val="8"/>
            <color indexed="81"/>
            <rFont val="Arial"/>
            <family val="2"/>
          </rPr>
          <t>Bitte Reg.-Nr. auswählen, siehe 
Zertifikat Beispiel, und dann 
die grauen Felder ausfüllen.</t>
        </r>
      </text>
    </comment>
    <comment ref="G6" authorId="0" shapeId="0" xr:uid="{00000000-0006-0000-0400-000002000000}">
      <text/>
    </comment>
    <comment ref="B12" authorId="0" shapeId="0" xr:uid="{00000000-0006-0000-0400-000003000000}">
      <text>
        <r>
          <rPr>
            <sz val="9"/>
            <color indexed="81"/>
            <rFont val="Arial"/>
            <family val="2"/>
          </rPr>
          <t>Name, Vorname</t>
        </r>
      </text>
    </comment>
    <comment ref="G12" authorId="0" shapeId="0" xr:uid="{00000000-0006-0000-0400-000004000000}">
      <text>
        <r>
          <rPr>
            <sz val="9"/>
            <color indexed="81"/>
            <rFont val="Arial"/>
            <family val="2"/>
          </rPr>
          <t>tt.mm.jjjj
Übertrag in weitere Tabellenblätter erfolgt automatisch.</t>
        </r>
      </text>
    </comment>
    <comment ref="G14" authorId="0" shapeId="0" xr:uid="{00000000-0006-0000-0400-000005000000}">
      <text>
        <r>
          <rPr>
            <sz val="9"/>
            <color indexed="81"/>
            <rFont val="Arial"/>
            <family val="2"/>
          </rPr>
          <t>Auswahl erfolgt über Reg.-Nr.</t>
        </r>
      </text>
    </comment>
    <comment ref="E23" authorId="0" shapeId="0" xr:uid="{00000000-0006-0000-0400-000006000000}">
      <text>
        <r>
          <rPr>
            <sz val="9"/>
            <color indexed="81"/>
            <rFont val="Arial"/>
            <family val="2"/>
          </rPr>
          <t>Subjektive Bewertung der Zusammenarbeit hinsichtlich Darlegung der Zertifizierungsdaten und Rückmeldung der Follow-Up-Daten.</t>
        </r>
      </text>
    </comment>
    <comment ref="E26" authorId="0" shapeId="0" xr:uid="{00000000-0006-0000-0400-000007000000}">
      <text>
        <r>
          <rPr>
            <sz val="9"/>
            <color indexed="81"/>
            <rFont val="Arial"/>
            <family val="2"/>
          </rPr>
          <t>Für die automatische Generierung des Kennzahlenbogens und der Matrix Ergebnisqualität steht ein Auswertungstool (XML-OncoBox) zur Verfügung, welches in unterschiedliche Tumordokumentationssysteme integriert werden kann. Weitergehende Informationen zur XML-OncoBox unter www.xml-oncobox.de.</t>
        </r>
      </text>
    </comment>
    <comment ref="A30" authorId="0" shapeId="0" xr:uid="{00000000-0006-0000-0400-000008000000}">
      <text>
        <r>
          <rPr>
            <sz val="9"/>
            <color indexed="81"/>
            <rFont val="Arial"/>
            <family val="2"/>
          </rPr>
          <t>EB = Erhebungsbogen
KB = Kennzahlenbogen</t>
        </r>
      </text>
    </comment>
    <comment ref="A33" authorId="0" shapeId="0" xr:uid="{00000000-0006-0000-0400-000009000000}">
      <text>
        <r>
          <rPr>
            <sz val="9"/>
            <color indexed="81"/>
            <rFont val="Arial"/>
            <family val="2"/>
          </rPr>
          <t>Primärfälle  = Kolon + Rektum</t>
        </r>
      </text>
    </comment>
    <comment ref="B33" authorId="0" shapeId="0" xr:uid="{00000000-0006-0000-0400-00000A000000}">
      <text>
        <r>
          <rPr>
            <sz val="9"/>
            <color indexed="81"/>
            <rFont val="Arial"/>
            <family val="2"/>
          </rPr>
          <t>Nenner KN: 18, 21
Teil von Nenner KN: 3</t>
        </r>
      </text>
    </comment>
    <comment ref="E33" authorId="0" shapeId="0" xr:uid="{00000000-0006-0000-0400-00000B000000}">
      <text>
        <r>
          <rPr>
            <sz val="9"/>
            <color indexed="81"/>
            <rFont val="Arial"/>
            <family val="2"/>
          </rPr>
          <t>Teil von Nenner KN: 3</t>
        </r>
      </text>
    </comment>
    <comment ref="H33" authorId="0" shapeId="0" xr:uid="{00000000-0006-0000-0400-00000C000000}">
      <text>
        <r>
          <rPr>
            <sz val="9"/>
            <color indexed="81"/>
            <rFont val="Arial"/>
            <family val="2"/>
          </rPr>
          <t>Nenner KN: 6, 7
Teil von Nenner KN: 4, 5</t>
        </r>
      </text>
    </comment>
    <comment ref="B34" authorId="0" shapeId="0" xr:uid="{00000000-0006-0000-0400-00000D000000}">
      <text>
        <r>
          <rPr>
            <sz val="9"/>
            <color indexed="81"/>
            <rFont val="Arial"/>
            <family val="2"/>
          </rPr>
          <t>Nenner KN: 16
Teil von KN: 14</t>
        </r>
      </text>
    </comment>
    <comment ref="B35" authorId="0" shapeId="0" xr:uid="{00000000-0006-0000-0400-00000E000000}">
      <text>
        <r>
          <rPr>
            <sz val="9"/>
            <color indexed="81"/>
            <rFont val="Arial"/>
            <family val="2"/>
          </rPr>
          <t>Nenner KN: 17, 22
Teil von KN: 15</t>
        </r>
      </text>
    </comment>
    <comment ref="C35" authorId="1" shapeId="0" xr:uid="{00000000-0006-0000-0400-00000F000000}">
      <text>
        <r>
          <rPr>
            <sz val="9"/>
            <color indexed="81"/>
            <rFont val="Arial"/>
            <family val="2"/>
          </rPr>
          <t>Teil von Nenner KN: 3
Teil von KN: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Florina</author>
    <author>OnkoZert - Florina Dudu</author>
  </authors>
  <commentList>
    <comment ref="D6" authorId="0" shapeId="0" xr:uid="{274CE44B-939B-40FB-9BA0-2D393D5266D6}">
      <text>
        <r>
          <rPr>
            <sz val="9"/>
            <color indexed="81"/>
            <rFont val="Arial"/>
            <family val="2"/>
          </rPr>
          <t>Übertrag erfolgt aus Tabellenblatt Basisdaten</t>
        </r>
      </text>
    </comment>
    <comment ref="D8" authorId="0" shapeId="0" xr:uid="{8D2ACFDF-FF61-46BF-9C7F-871B9D8B7E22}">
      <text>
        <r>
          <rPr>
            <sz val="9"/>
            <color indexed="81"/>
            <rFont val="Arial"/>
            <family val="2"/>
          </rPr>
          <t>Übertrag erfolgt aus Tabellenblatt Basisdaten</t>
        </r>
      </text>
    </comment>
    <comment ref="K8" authorId="0" shapeId="0" xr:uid="{529633C7-9C8E-4ADA-94FE-E1BAB6CB2C1C}">
      <text>
        <r>
          <rPr>
            <sz val="9"/>
            <color indexed="81"/>
            <rFont val="Arial"/>
            <family val="2"/>
          </rPr>
          <t>Übertrag erfolgt aus Tabellenblatt Basisdaten</t>
        </r>
      </text>
    </comment>
    <comment ref="A10" authorId="0" shapeId="0" xr:uid="{C015BD65-2946-4445-9FED-34009C35A2DE}">
      <text>
        <r>
          <rPr>
            <sz val="9"/>
            <color indexed="81"/>
            <rFont val="Arial"/>
            <family val="2"/>
          </rPr>
          <t>KN = Kennzahl</t>
        </r>
      </text>
    </comment>
    <comment ref="B10" authorId="0" shapeId="0" xr:uid="{50C08F26-D3ED-4E14-9808-64169BD6A4C6}">
      <text>
        <r>
          <rPr>
            <sz val="9"/>
            <color indexed="81"/>
            <rFont val="Arial"/>
            <family val="2"/>
          </rPr>
          <t>EB = Erhebungbogen 
LL = Leitlinie (www.leitlinienprogramm-onkologie.de)</t>
        </r>
      </text>
    </comment>
    <comment ref="N10" authorId="0" shapeId="0" xr:uid="{E6124A87-3C85-443D-AF06-A6FA49AD21F6}">
      <text>
        <r>
          <rPr>
            <sz val="9"/>
            <color indexed="81"/>
            <rFont val="Arial"/>
            <family val="2"/>
          </rPr>
          <t>Bitte zuerst graue Felder Ist-Werte ausfüllen.</t>
        </r>
      </text>
    </comment>
    <comment ref="Q11" authorId="0" shapeId="0" xr:uid="{617DE4FB-E866-4B0D-B093-4F16CE0EA3BE}">
      <text>
        <r>
          <rPr>
            <sz val="9"/>
            <color indexed="81"/>
            <rFont val="Arial"/>
            <family val="2"/>
          </rPr>
          <t>Wenn Zelle grau, bitte Begründung angeben.</t>
        </r>
      </text>
    </comment>
    <comment ref="O19" authorId="1" shapeId="0" xr:uid="{F0DC0968-D1E3-450D-B810-36F13E3937DC}">
      <text>
        <r>
          <rPr>
            <sz val="9"/>
            <color indexed="81"/>
            <rFont val="Arial"/>
            <family val="2"/>
          </rPr>
          <t>Übertrag erfolgt aus Anzahl KN 1</t>
        </r>
      </text>
    </comment>
    <comment ref="O22" authorId="0" shapeId="0" xr:uid="{F5FBE4B4-1ADB-4C0A-9175-8284CEB48304}">
      <text>
        <r>
          <rPr>
            <sz val="9"/>
            <color indexed="81"/>
            <rFont val="Arial"/>
            <family val="2"/>
          </rPr>
          <t>Übertrag erfolgt aus Tabellenblatt Basisdaten 
operative und endoskop. Primärfälle 
Zellen B33 bis E33</t>
        </r>
      </text>
    </comment>
    <comment ref="C24" authorId="2" shapeId="0" xr:uid="{9A1642AD-280A-48A4-9160-72AD939A7948}">
      <text>
        <r>
          <rPr>
            <sz val="9"/>
            <color indexed="81"/>
            <rFont val="Arial"/>
            <family val="2"/>
          </rPr>
          <t>Screeninginstrumente können der S3 Leitlinie Psychoonkologische Diagnostik, Beratung und Behandlung von erwachsenen Krebspat. entnommen werden</t>
        </r>
      </text>
    </comment>
    <comment ref="F24" authorId="2" shapeId="0" xr:uid="{38C7C192-5E17-4150-9007-036F038EFBE2}">
      <text>
        <r>
          <rPr>
            <sz val="9"/>
            <color indexed="81"/>
            <rFont val="Arial"/>
            <family val="2"/>
          </rPr>
          <t>Distress-Screening beinhaltet die Anwendung eines validen Distressinstruments (analog zur S3 Leitlinie Psychoonkologische Diagnostik, Beratung und Behandlung von erwachsenen Krebspat.)</t>
        </r>
      </text>
    </comment>
    <comment ref="O25" authorId="0" shapeId="0" xr:uid="{CBC0669D-30A2-4AB0-8ADE-334D11997BB9}">
      <text>
        <r>
          <rPr>
            <sz val="9"/>
            <color indexed="81"/>
            <rFont val="Arial"/>
            <family val="2"/>
          </rPr>
          <t>Übertrag erfolgt aus Tabellenblatt Basisdaten 
Primärfälle gesamt
Zelle H33 + Anzahl Kennzahl 1</t>
        </r>
      </text>
    </comment>
    <comment ref="O28" authorId="0" shapeId="0" xr:uid="{5C7023EC-818F-49A6-9637-061C94B2D2F2}">
      <text>
        <r>
          <rPr>
            <sz val="9"/>
            <color indexed="81"/>
            <rFont val="Arial"/>
            <family val="2"/>
          </rPr>
          <t>Übertrag erfolgt aus Tabellenblatt Basisdaten 
Primärfälle gesamt
Zelle H33 + Anzahl Kennzahl 1</t>
        </r>
      </text>
    </comment>
    <comment ref="O30" authorId="0" shapeId="0" xr:uid="{03E1B3A5-E2F7-469C-9633-84E872DF7BCC}">
      <text>
        <r>
          <rPr>
            <sz val="9"/>
            <color indexed="81"/>
            <rFont val="Arial"/>
            <family val="2"/>
          </rPr>
          <t>Der Zähler ist keine Teilmenge des Nenners.</t>
        </r>
      </text>
    </comment>
    <comment ref="O31" authorId="0" shapeId="0" xr:uid="{41337BB9-C9D1-4DEA-AD3B-DA515FF35966}">
      <text>
        <r>
          <rPr>
            <sz val="9"/>
            <color indexed="81"/>
            <rFont val="Arial"/>
            <family val="2"/>
          </rPr>
          <t>Übertrag erfolgt aus Tabellenblatt Basisdaten 
Primärfälle gesamt
Zelle H33</t>
        </r>
      </text>
    </comment>
    <comment ref="O34" authorId="0" shapeId="0" xr:uid="{0B922C76-6598-41CA-9A65-328C01D1BE9C}">
      <text>
        <r>
          <rPr>
            <sz val="9"/>
            <color indexed="81"/>
            <rFont val="Arial"/>
            <family val="2"/>
          </rPr>
          <t>Übertrag erfolgt aus Tabellenblatt Basisdaten 
Primärfälle gesamt
Zelle H33</t>
        </r>
      </text>
    </comment>
    <comment ref="O46" authorId="0" shapeId="0" xr:uid="{ECC1976D-96E6-4BFA-8D70-CCB0D43D728C}">
      <text>
        <r>
          <rPr>
            <sz val="9"/>
            <color indexed="81"/>
            <rFont val="Arial"/>
            <family val="2"/>
          </rPr>
          <t xml:space="preserve">Eine therapeutische Koloskopie beinhaltet die Entnahme von Polypen (per Schlinge). Eine therapeutische Koloskopie kann, muss aber nicht, eine Teilmenge der vollständigen Koloskopien sein, sofern der Dickdarm vollständig untersucht wird. 
Nicht als Komplikation zu werten ist eine Blutung, die bei einer Polypektomie auftritt und in derselben Sitzung gestillt werden kann. </t>
        </r>
      </text>
    </comment>
    <comment ref="O49" authorId="0" shapeId="0" xr:uid="{F2885F3A-89A4-4E9D-8117-99A418DAEF70}">
      <text>
        <r>
          <rPr>
            <sz val="9"/>
            <color indexed="81"/>
            <rFont val="Arial"/>
            <family val="2"/>
          </rPr>
          <t>Ohne Notfälle</t>
        </r>
      </text>
    </comment>
    <comment ref="O51" authorId="0" shapeId="0" xr:uid="{87F2FFD5-C3D6-4390-94AF-136A1421F04D}">
      <text>
        <r>
          <rPr>
            <sz val="9"/>
            <color indexed="81"/>
            <rFont val="Arial"/>
            <family val="2"/>
          </rPr>
          <t>Übertrag erfolgt aus Tabellenblatt Basisdaten 
operative Primärfälle Kolon
Zellen B34 und D34</t>
        </r>
      </text>
    </comment>
    <comment ref="O54" authorId="0" shapeId="0" xr:uid="{BB05CF23-F3BF-487F-AFEF-7D1BF1B0CC0E}">
      <text>
        <r>
          <rPr>
            <sz val="9"/>
            <color indexed="81"/>
            <rFont val="Arial"/>
            <family val="2"/>
          </rPr>
          <t>Übertrag erfolgt aus Tabellenblatt Basisdaten 
operative Primärfälle Rektum
Zellen B35 bis D35</t>
        </r>
      </text>
    </comment>
    <comment ref="O58" authorId="0" shapeId="0" xr:uid="{FE282BF5-3AA9-4112-B946-0E43A270531C}">
      <text>
        <r>
          <rPr>
            <sz val="9"/>
            <color indexed="81"/>
            <rFont val="Arial"/>
            <family val="2"/>
          </rPr>
          <t>Übertrag erfolgt aus Tabellenblatt Basisdaten 
elektive Kolon-Eingriffe
Zelle B34</t>
        </r>
      </text>
    </comment>
    <comment ref="O61" authorId="0" shapeId="0" xr:uid="{7D917A39-4F88-4376-8067-84AB3F3D6AD7}">
      <text>
        <r>
          <rPr>
            <sz val="9"/>
            <color indexed="81"/>
            <rFont val="Arial"/>
            <family val="2"/>
          </rPr>
          <t>Übertrag erfolgt aus Tabellenblatt Basisdaten 
elektive Rektum-Eingriffe
Zelle B35</t>
        </r>
      </text>
    </comment>
    <comment ref="O70" authorId="0" shapeId="0" xr:uid="{66861A65-7DEE-4F80-818A-51A73F43B52C}">
      <text>
        <r>
          <rPr>
            <sz val="9"/>
            <color indexed="81"/>
            <rFont val="Arial"/>
            <family val="2"/>
          </rPr>
          <t>Übertrag erfolgt aus Tabellenblatt Basisdaten 
elektiv operierte Pat.
Zelle B33</t>
        </r>
      </text>
    </comment>
    <comment ref="O73" authorId="0" shapeId="0" xr:uid="{85E2C7A2-46EE-403D-923C-8F3B73CEF035}">
      <text>
        <r>
          <rPr>
            <sz val="9"/>
            <color indexed="81"/>
            <rFont val="Arial"/>
            <family val="2"/>
          </rPr>
          <t>Übertrag erfolgt aus Tabellenblatt Basisdaten 
elektiv operative Rektum-Eingriffe 
Zelle B35</t>
        </r>
      </text>
    </comment>
    <comment ref="O75" authorId="0" shapeId="0" xr:uid="{043FC60F-7ACE-4113-A3E5-757524715B9D}">
      <text>
        <r>
          <rPr>
            <sz val="9"/>
            <color indexed="81"/>
            <rFont val="Arial"/>
            <family val="2"/>
          </rPr>
          <t>Vorhersehbare Stomaanlage</t>
        </r>
      </text>
    </comment>
    <comment ref="O84" authorId="1" shapeId="0" xr:uid="{71A5CD71-DB60-4EDC-B365-46997AAC09EE}">
      <text>
        <r>
          <rPr>
            <sz val="9"/>
            <color indexed="81"/>
            <rFont val="Arial"/>
            <family val="2"/>
          </rPr>
          <t>Übertrag erfolgt aus Zähler KN 23a minus Anzahl KN 23b</t>
        </r>
      </text>
    </comment>
    <comment ref="O103" authorId="0" shapeId="0" xr:uid="{42D50B13-08B1-4993-B369-BC1A361F3D7D}">
      <text>
        <r>
          <rPr>
            <sz val="9"/>
            <color indexed="81"/>
            <rFont val="Arial"/>
            <family val="2"/>
          </rPr>
          <t>Übertrag erfolgt aus Zähler KN 24</t>
        </r>
      </text>
    </comment>
    <comment ref="O106" authorId="1" shapeId="0" xr:uid="{43A98CFD-3C28-40D1-9972-A2F05690CADB}">
      <text>
        <r>
          <rPr>
            <sz val="9"/>
            <color indexed="81"/>
            <rFont val="Arial"/>
            <family val="2"/>
          </rPr>
          <t>Übertrag erfolgt aus Tabellenblatt Basisdaten elektiv operierte Pat. Zelle B33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100-000001000000}">
      <text>
        <r>
          <rPr>
            <sz val="9"/>
            <color indexed="81"/>
            <rFont val="Arial"/>
            <family val="2"/>
          </rPr>
          <t>Übertrag erfolgt aus Tabellenblatt Basisdaten</t>
        </r>
      </text>
    </comment>
    <comment ref="F8" authorId="0" shapeId="0" xr:uid="{00000000-0006-0000-3100-000002000000}">
      <text>
        <r>
          <rPr>
            <sz val="9"/>
            <color indexed="81"/>
            <rFont val="Arial"/>
            <family val="2"/>
          </rPr>
          <t xml:space="preserve">Übertrag erfolgt aus Tabellenblatt Basisdaten
</t>
        </r>
      </text>
    </comment>
    <comment ref="T8" authorId="0" shapeId="0" xr:uid="{00000000-0006-0000-3100-000003000000}">
      <text>
        <r>
          <rPr>
            <sz val="9"/>
            <color indexed="81"/>
            <rFont val="Arial"/>
            <family val="2"/>
          </rPr>
          <t>Übertrag erfolgt aus Tabellenblatt Basisdaten</t>
        </r>
      </text>
    </comment>
    <comment ref="M31" authorId="0" shapeId="0" xr:uid="{00000000-0006-0000-31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200-000001000000}">
      <text>
        <r>
          <rPr>
            <sz val="9"/>
            <color indexed="81"/>
            <rFont val="Arial"/>
            <family val="2"/>
          </rPr>
          <t>Übertrag erfolgt aus Tabellenblatt Basisdaten</t>
        </r>
      </text>
    </comment>
    <comment ref="F8" authorId="0" shapeId="0" xr:uid="{00000000-0006-0000-3200-000002000000}">
      <text>
        <r>
          <rPr>
            <sz val="9"/>
            <color indexed="81"/>
            <rFont val="Arial"/>
            <family val="2"/>
          </rPr>
          <t xml:space="preserve">Übertrag erfolgt aus Tabellenblatt Basisdaten
</t>
        </r>
      </text>
    </comment>
    <comment ref="T8" authorId="0" shapeId="0" xr:uid="{00000000-0006-0000-3200-000003000000}">
      <text>
        <r>
          <rPr>
            <sz val="9"/>
            <color indexed="81"/>
            <rFont val="Arial"/>
            <family val="2"/>
          </rPr>
          <t>Übertrag erfolgt aus Tabellenblatt Basisdaten</t>
        </r>
      </text>
    </comment>
    <comment ref="M31" authorId="0" shapeId="0" xr:uid="{00000000-0006-0000-32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M29" authorId="0" shapeId="0" xr:uid="{00000000-0006-0000-3600-00000100000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sharedStrings.xml><?xml version="1.0" encoding="utf-8"?>
<sst xmlns="http://schemas.openxmlformats.org/spreadsheetml/2006/main" count="8445" uniqueCount="3786">
  <si>
    <t>P</t>
  </si>
  <si>
    <t>1 | 2 | 3</t>
  </si>
  <si>
    <t>Datum Erstdiagnose (Bspw. = 2011)</t>
  </si>
  <si>
    <t>UICC III</t>
  </si>
  <si>
    <t>z.B. Schmerztherapie, künstliche Ernährung</t>
  </si>
  <si>
    <t>numerisch</t>
  </si>
  <si>
    <t>≥ 12</t>
  </si>
  <si>
    <t>FAQ zu Algorithmen</t>
  </si>
  <si>
    <t>XML-Struktur</t>
  </si>
  <si>
    <t>&lt;?xml version="1.0" encoding="utf-8"?&gt;</t>
  </si>
  <si>
    <t>&lt;Patienten&gt;</t>
  </si>
  <si>
    <t>&lt;/Patienten&gt;</t>
  </si>
  <si>
    <t>TumorlokalisationRektum</t>
  </si>
  <si>
    <t xml:space="preserve">Die Zuordnung erfolgt durch das Zentrum / Tumordokumentationssystem.
Es ist zu beachten, dass die Kodierung von C19 an sich nicht mehr zulässig ist, da eine klare Festlegung durch die Messung ab Anokutan-Linie (&gt; 16 cm: Kolon, davor Rektum) gegeben ist. </t>
  </si>
  <si>
    <t>Zähler</t>
  </si>
  <si>
    <t>Nenner</t>
  </si>
  <si>
    <t>Feld</t>
  </si>
  <si>
    <t>Beschreibung</t>
  </si>
  <si>
    <t>Name</t>
  </si>
  <si>
    <t>Ausfüllhinweise</t>
  </si>
  <si>
    <t>C180 | C181 | C182 | C183 | 
C184 | C185 | C186 | C187 | C188 | C189 | C19 | C20 | C209</t>
  </si>
  <si>
    <t>E</t>
  </si>
  <si>
    <t>A</t>
  </si>
  <si>
    <t>---</t>
  </si>
  <si>
    <t>Re-Interventionsbedürftige Anastomoseninsuffizienzen Kolon nach elektiven Eingriffen</t>
  </si>
  <si>
    <t>R</t>
  </si>
  <si>
    <t>K</t>
  </si>
  <si>
    <t>1 | 2</t>
  </si>
  <si>
    <t>Die gesamte Fall-Identifikationsnummer setzt sich zusammen aus der Zugehörigkeit eines Falles zu einem spezifischen Organkrebszentrum (z.B. DZ-304-2) und einer vom Zentrum selbst hinzugefügten Fallnummer.</t>
  </si>
  <si>
    <t>selbsterklärend</t>
  </si>
  <si>
    <t xml:space="preserve"> </t>
  </si>
  <si>
    <t>Alle Primärfälle</t>
  </si>
  <si>
    <t>Ausprägungen</t>
  </si>
  <si>
    <t>Ausprägung</t>
  </si>
  <si>
    <t>pT</t>
  </si>
  <si>
    <t>pN</t>
  </si>
  <si>
    <t>Grading</t>
  </si>
  <si>
    <t>PatientID</t>
  </si>
  <si>
    <t>selbsterklärend.</t>
  </si>
  <si>
    <t>Tags</t>
  </si>
  <si>
    <t>Diese Angabe ist mit "ja" zu dokumentieren, wenn postoperativ innerhalb von 30 Tagen eine Anastomoseninsuffizienz aufgetreten ist.</t>
  </si>
  <si>
    <t>Warum bezieht sich der Nenner auf alle Primärfäll und nicht nur die Patienten mit einem familiären Risiko (also dem Zähler der Kennzahl Nr. 8)?</t>
  </si>
  <si>
    <t>Zentrumsfall / Primärfall</t>
  </si>
  <si>
    <t>UICC I</t>
  </si>
  <si>
    <t>UICC IV</t>
  </si>
  <si>
    <t>B</t>
  </si>
  <si>
    <t>C</t>
  </si>
  <si>
    <t>D</t>
  </si>
  <si>
    <r>
      <t xml:space="preserve">Auswertungen </t>
    </r>
    <r>
      <rPr>
        <vertAlign val="superscript"/>
        <sz val="8"/>
        <rFont val="Arial"/>
        <family val="2"/>
      </rPr>
      <t>8</t>
    </r>
  </si>
  <si>
    <t>F</t>
  </si>
  <si>
    <t>I</t>
  </si>
  <si>
    <t>J</t>
  </si>
  <si>
    <t>L</t>
  </si>
  <si>
    <t>N</t>
  </si>
  <si>
    <t>O</t>
  </si>
  <si>
    <t>Q</t>
  </si>
  <si>
    <t>S</t>
  </si>
  <si>
    <t>T</t>
  </si>
  <si>
    <t>U</t>
  </si>
  <si>
    <t>W</t>
  </si>
  <si>
    <t>X</t>
  </si>
  <si>
    <t>Jahr der Erstdiagnose</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</si>
  <si>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</si>
  <si>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</si>
  <si>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IV  </t>
    </r>
    <r>
      <rPr>
        <vertAlign val="superscript"/>
        <sz val="8"/>
        <rFont val="Arial"/>
        <family val="2"/>
      </rPr>
      <t>1</t>
    </r>
  </si>
  <si>
    <t xml:space="preserve"> Pat. mit lokoregionärem Rezidiv</t>
  </si>
  <si>
    <t xml:space="preserve"> Pat. mit Lymphknotenrezidiv</t>
  </si>
  <si>
    <t xml:space="preserve"> Pat. mit Fernmetastasen</t>
  </si>
  <si>
    <t>DFS nach Kaplan-Meier
(Disease Free Survival) in %</t>
  </si>
  <si>
    <t>Mehrfachnennung möglich</t>
  </si>
  <si>
    <t>muss leer sein</t>
  </si>
  <si>
    <t>A2 Stammdaten -  Geburtsdatum Tag</t>
  </si>
  <si>
    <t>A3 Stammdaten - Geburtsdatum Monat</t>
  </si>
  <si>
    <t>A4 Stammdaten - Geburtsdatum Jahr</t>
  </si>
  <si>
    <t>A5 Stammdaten - Geschlecht</t>
  </si>
  <si>
    <t>A2
dd</t>
  </si>
  <si>
    <t>A3
mm</t>
  </si>
  <si>
    <t xml:space="preserve">A4
yyyy </t>
  </si>
  <si>
    <t>D1 Diagnose - Datum Erstdiagnose Primärtumor</t>
  </si>
  <si>
    <t xml:space="preserve">D3 Diagnose - ICD-O-Histologie </t>
  </si>
  <si>
    <t>D4 Diagnose - Tumorausprägung</t>
  </si>
  <si>
    <t>B1
0 = nein
1 = ja
9 = unbekannt</t>
  </si>
  <si>
    <t>B2
yyyy</t>
  </si>
  <si>
    <t>B3
0 = nein
1 = ja
9 = unbekannt</t>
  </si>
  <si>
    <t>B4
yyyy</t>
  </si>
  <si>
    <t>B5
0 = keine positive Familienanamnese
1 = positive Familienanamnese</t>
  </si>
  <si>
    <t>D1
yyyy-mm-dd</t>
  </si>
  <si>
    <t>D2
yyyy-mm-dd</t>
  </si>
  <si>
    <t>D3
XXXX/X</t>
  </si>
  <si>
    <t xml:space="preserve">D5
C18 |C180 | C181 | C182 | C183 | C184 | C185 | C186 | C187 | C188 | C189 | C19 | C1999 | C20 | C209 | C2091| C2092| C2093
</t>
  </si>
  <si>
    <t>D6
K = Kolon
R = Rektum</t>
  </si>
  <si>
    <t>D7
1 = Rektumkarzinom oberes Drittel
2 = Rektumkarzinom mittleres Drittel
3 = Rektumkarzinom unteres Drittel</t>
  </si>
  <si>
    <t>D7 Diagnose - Spezifikation Tumorlokalisation Rektum</t>
  </si>
  <si>
    <t>E1
0 = keine Vorstellung in der prätherapeutischen Tumorkonferenz
1 = in prätherapeutischer Tumorkonferenz vorgestellt</t>
  </si>
  <si>
    <t>F1 Endoskopische Primärtherapie - Datum therapeutische Koloskopie (endoskopische Abtragung)</t>
  </si>
  <si>
    <t>F1
yyyy-mm-dd</t>
  </si>
  <si>
    <t>F2
X-XXX.XX / X-XXX.X</t>
  </si>
  <si>
    <t>G2 Chirurgische Primärtherapie - Datum operative Tumorentfernung (1. OP)</t>
  </si>
  <si>
    <t>G2
yyyy-mm-dd</t>
  </si>
  <si>
    <t>G3 Chirurgische Primärtherapie - OPS-Codes (1. OP)</t>
  </si>
  <si>
    <t xml:space="preserve">G3
X-XXX.XX / X-XXX.X
</t>
  </si>
  <si>
    <t>G4 Chirurgische Primärtherapie - Notfall- oder Elektiveingriff</t>
  </si>
  <si>
    <t>G4
N = Notfall
E = elektiv</t>
  </si>
  <si>
    <t>G9
0 = keine postoperative Wundinfektion aufgetreten
1 = Postoperative Wundinfektion aufgetreten</t>
  </si>
  <si>
    <t>G10
yyyy-mm-dd</t>
  </si>
  <si>
    <t xml:space="preserve">G11
0 = nein
1 = ja
</t>
  </si>
  <si>
    <t>G13 Chirurgische Primärtherapie -  Anastomoseninsuffizienz interventionspflichtig?</t>
  </si>
  <si>
    <t>G14
yyyy-mm-dd</t>
  </si>
  <si>
    <t>G15 Chirurgische Primärtherapie - Revisionseingriff</t>
  </si>
  <si>
    <t xml:space="preserve">G15
0 = nein
1 = ja
</t>
  </si>
  <si>
    <t>G16
yyyy-mm-dd</t>
  </si>
  <si>
    <t>D13 Diagnose - Prätherapeutisches Tumorstadium UICC-Stadium</t>
  </si>
  <si>
    <t>D14
0 = nein
1 = ja</t>
  </si>
  <si>
    <t xml:space="preserve">H2
N0 |  N1 | N1a | N1b |  N1c | N2 | N2a | N2b | N+ |  NX </t>
  </si>
  <si>
    <t>H5
XXXX/X</t>
  </si>
  <si>
    <t>E2
0 = leitliniengerechte Therapie wird aus anderen Gründen (Alter, Komorbidität, Kontraindikation etc.) nicht empfohlen
1 = leitliniengerechte Therapie wurde empfohlen</t>
  </si>
  <si>
    <t>E1 Prätherapeutische Tumorkonferenz - Vorstellung</t>
  </si>
  <si>
    <t>I1
0 = keine Vorstellung in der postoperativen Tumorkonferenz
1 = in postoperativer Tumorkonferenz vorgestellt</t>
  </si>
  <si>
    <t>I2
0 = leitliniengerechte Therapie wird aus anderen Gründen (Alter, Komorbidität, Kontraindikation etc.) nicht empfohlen
1 = leitliniengerechte Therapie wurde empfohlen</t>
  </si>
  <si>
    <t>J4 Lebermetastasen - Lebermetastasen - Sekundäre Lebermetastasenresektion durchgeführt</t>
  </si>
  <si>
    <t>J4
0 = nein
1 = ja</t>
  </si>
  <si>
    <t>J2
0 = nein
1 = ja</t>
  </si>
  <si>
    <t>J3
0 = Bedingungen für sekundäre Lebermetastasenresektion nicht erfüllt
1 = Bedingungen für sekundäre Lebermetastasenresektion erfüllt</t>
  </si>
  <si>
    <t>K1
0 = nein
1 = ja</t>
  </si>
  <si>
    <t>K2
yyyy-mm-dd</t>
  </si>
  <si>
    <t>K4
K = Kurativ | P = Palliativ</t>
  </si>
  <si>
    <t xml:space="preserve">K3
N = neoadjuvant </t>
  </si>
  <si>
    <t>Ist die Intention zum Zeitpunkt der Therapieentscheidung kurativ oder palliativ?</t>
  </si>
  <si>
    <t>K6
yyyy-mm-dd</t>
  </si>
  <si>
    <t>K7
yyyy-mm-dd</t>
  </si>
  <si>
    <t>L1 Postoperative Strahlentherapie - Empfehlung ja / nein</t>
  </si>
  <si>
    <t>L1
0 = nein
1 = ja</t>
  </si>
  <si>
    <t>L2 Postoperative Strahlentherapie - Datum Empfehlung</t>
  </si>
  <si>
    <t>L2
yyyy-mm-dd</t>
  </si>
  <si>
    <t>L3 Postoperative Strahlentherapie - Therapiezeitpunkt</t>
  </si>
  <si>
    <t xml:space="preserve">L3
A = adjuvant </t>
  </si>
  <si>
    <t xml:space="preserve">Erläuterung zu 3, sonstige: Die Tumorkonferenz empfiehlt z.B. trotz des hohen Alters oder trotz Komorbidität, eine adjuvante Strahlentherapie. Der Radioonkologe entscheidet sich aber wegen dieser Gründe, die Strahlentherapie doch nicht zu beginnen.
</t>
  </si>
  <si>
    <t>L4 Postoperative Strahlentherapie - Therapieintention</t>
  </si>
  <si>
    <t>L4
K = Kurativ | P = Palliativ</t>
  </si>
  <si>
    <t>L6 Postoperative Strahlentherapie - Beginn</t>
  </si>
  <si>
    <t>L6
yyyy-mm-dd</t>
  </si>
  <si>
    <t>L7 Postoperative Strahlentherapie - Ende</t>
  </si>
  <si>
    <t>L7
yyyy-mm-dd</t>
  </si>
  <si>
    <t>L8 Postoperative Strahlentherapie - Grund der Beendigung der Strahlentherapie</t>
  </si>
  <si>
    <t>M1
0 = nein
1 = ja</t>
  </si>
  <si>
    <t>M1</t>
  </si>
  <si>
    <t>M2
yyyy-mm-dd</t>
  </si>
  <si>
    <t xml:space="preserve">M3
N = neoadjuvant </t>
  </si>
  <si>
    <t>M4
K = Kurativ | P = Palliativ</t>
  </si>
  <si>
    <t xml:space="preserve">Erläuterung zu 3, sonstige: Die Tumorkonferenz empfiehlt z.B. trotz des hohen Alters oder trotz Komorbidität, eine Chemotherapie. Der Hämato-Onkologe entscheidet sich aber wegen dieser Gründe, die Chemotherapie doch nicht zu beginnen.
</t>
  </si>
  <si>
    <t>M6
yyyy-mm-dd</t>
  </si>
  <si>
    <t>M7
yyyy-mm-dd</t>
  </si>
  <si>
    <t>N1 Postoperative Chemotherapie - Empfehlung ja / nein</t>
  </si>
  <si>
    <t>N1
0 = nein
1 = ja</t>
  </si>
  <si>
    <t>N2
yyyy-mm-dd</t>
  </si>
  <si>
    <t xml:space="preserve">N3
A = adjuvant </t>
  </si>
  <si>
    <t>N4
K = Kurativ | P = Palliativ</t>
  </si>
  <si>
    <t>N5</t>
  </si>
  <si>
    <t>N6
yyyy-mm-dd</t>
  </si>
  <si>
    <t xml:space="preserve">Erläuterung zu 3, sonstige: Die Tumorkonferenz empfiehlt z.B. trotz des hohen Alters oder trotz Komorbidität, eine adjuvante Chemotherapie. Der Hämato-Onkologe entscheidet sich aber wegen dieser Gründe, die Chemotherapie doch nicht zu beginnen.
</t>
  </si>
  <si>
    <t>N7
yyyy-mm-dd</t>
  </si>
  <si>
    <t>O1
0 = nein
1 = ja</t>
  </si>
  <si>
    <t>O1 Sonstige Therapie - Best Supportive Care</t>
  </si>
  <si>
    <t>P1
yyyy-mm-dd</t>
  </si>
  <si>
    <t>P2 Prozess - Studientyp interventionell / nicht interventionell</t>
  </si>
  <si>
    <t>P3 Prozess - Psychoonkologische Betreuung</t>
  </si>
  <si>
    <t>P3
0 = Psychoonkologische Betreuung nicht erhalten
1 = Psychoonkologische Betreuung erhalten</t>
  </si>
  <si>
    <t>P5 Prozess - Beratung Sozialdienst</t>
  </si>
  <si>
    <t>P6 Prozess - Genetische Beratung empfohlen</t>
  </si>
  <si>
    <t>P6
0 = Empfehlung nicht ausgesprochen
1 = Empfehlung ausgesprochen</t>
  </si>
  <si>
    <t>P7 Prozess - Genetische Beratung erhalten</t>
  </si>
  <si>
    <t>P8
0 = nein
1 = ja
9 = unbekannt</t>
  </si>
  <si>
    <t>Q1 Follow-Up-Meldung n - Datum</t>
  </si>
  <si>
    <t>Q1
yyyy-mm-dd</t>
  </si>
  <si>
    <t>Q2 Follow-Up-Meldung n - Lokoregionäres Rezidiv</t>
  </si>
  <si>
    <t>Q3 Follow-Up-Meldung n - Lymphknotenrezidiv</t>
  </si>
  <si>
    <t>Q4 Follow-Up-Meldung n -  Fernmetastasen</t>
  </si>
  <si>
    <t>Q5 Follow-Up-Meldung n - Zweittumor</t>
  </si>
  <si>
    <t>Q6 Follow-Up-Meldung n - verstorben</t>
  </si>
  <si>
    <t>Q6
0 = nicht verstorben
1 = tumorbedingt verstorben
2 = nicht tumorbedingt verstorben
3 = Todesursache unbekannt</t>
  </si>
  <si>
    <t>Q7 Follow-Up-Meldung n - Quelle Follow-Up</t>
  </si>
  <si>
    <t xml:space="preserve">Alle Q-Felder müssen pro gemeldetem Follow-Up-Datum befüllt sein. </t>
  </si>
  <si>
    <t>C18 |C180 | C181 | C182 | C183 | C184 | C185 | C186 | C187 | C188 | C189 | C19 | C1999 | C20 | C209 | C2091| C2092| C2093</t>
  </si>
  <si>
    <t>D2 Diagnose -  Datum histologische Sicherung</t>
  </si>
  <si>
    <t>N2 Postoperative Chemotherapie - Datum Empfehlung</t>
  </si>
  <si>
    <t>N3 Postoperative Chemotherapie - Therapiezeitpunkt</t>
  </si>
  <si>
    <t>N4 Postoperative Chemotherapie - Therapieintention</t>
  </si>
  <si>
    <t>N6 Postoperative Chemotherapie - Beginn</t>
  </si>
  <si>
    <t>N7 Postoperative Chemotherapie - Ende</t>
  </si>
  <si>
    <t>N8 Postoperative Chemotherapie - Grund der Beendigung der Strahlentherapie</t>
  </si>
  <si>
    <t>D6 Diagnose - Kolon oder Rektum</t>
  </si>
  <si>
    <t>G7
0 = nein
1 = ja</t>
  </si>
  <si>
    <t>H9
numerisch</t>
  </si>
  <si>
    <t>8140/3</t>
  </si>
  <si>
    <t>8210/3</t>
  </si>
  <si>
    <t>8211/3</t>
  </si>
  <si>
    <t>8220/3</t>
  </si>
  <si>
    <t>8221/3</t>
  </si>
  <si>
    <t>8261/3</t>
  </si>
  <si>
    <t>8262/3</t>
  </si>
  <si>
    <t>8263/3</t>
  </si>
  <si>
    <t>8480/3</t>
  </si>
  <si>
    <t>8481/3</t>
  </si>
  <si>
    <t>8560/3</t>
  </si>
  <si>
    <t xml:space="preserve">D5
C18 |C180 | C181 | C182 | C183 | C184 | C185 | C186 | C187 | C188 | C189 | C19 | C1999 | C20 | C209 | C2091 | C2092| C2093
</t>
  </si>
  <si>
    <t>C18 |C180 | C181 | C182 | C183 | C184 | C185 | C186 | C187 | C188 | C189 | C19 | C1999 | C20 | C209 | C2091 | C2092 | C2093</t>
  </si>
  <si>
    <t>G8
1 = TME
2 = PME
3 = sonstige / unbekannt</t>
  </si>
  <si>
    <t>C1 Grundgesamtheit - Kategorisierung des Tudoku-Systems</t>
  </si>
  <si>
    <t>A6 Stammdaten - Einwilligungserklärung Dokumentation in Tumordokumentation</t>
  </si>
  <si>
    <t>C1 - Grundgesamtheit - Kategorisierung des Tudoku-Systems</t>
  </si>
  <si>
    <t>C2.2 Allgemeine Fallinfos - Fall-ID; Organ</t>
  </si>
  <si>
    <t>C2.3 Allgemeine Fallinfos - Fall-ID; 1. Teil Reg.-Nr.</t>
  </si>
  <si>
    <t>C2.4 Allgemeine Fallinfos -  Fall-ID; Haupt- / Nebenstandort</t>
  </si>
  <si>
    <t>C2.5 Allgemeine Fallinfos -  Fall-ID; Fallnummer</t>
  </si>
  <si>
    <t>A7
0 = keine Einwilligung
1 = Einwilligung gegeben</t>
  </si>
  <si>
    <t>C2.1
0 = nein
1 = ja</t>
  </si>
  <si>
    <t>C2.4
0 | 1  | …  |  n</t>
  </si>
  <si>
    <t>B5 Anamnese - Familienanamnese</t>
  </si>
  <si>
    <t>UICC II</t>
  </si>
  <si>
    <t>C2.1 Allgemeine Fallinfos -  Zentrumsfall</t>
  </si>
  <si>
    <t xml:space="preserve">D5
C18 |C180 | C181 | C182 | C183 | C184 | C185 | C186 | C187 | C188 | C189 | C19 | C199 | C20 | C209 | C2091| C2092| C2093
</t>
  </si>
  <si>
    <t>D13
1 = UICC I
2 = UICC II
3  = UICC III
4 = UICC IV
9 = kein UICC-Stadium ermittelbar</t>
  </si>
  <si>
    <t>D14 Diagnose - Synchrone Behandlung eines oder mehrerer kolorektaler Primärtumoren</t>
  </si>
  <si>
    <t>N5 Postoperative Chemotherapie - Gründe für Nichtdurchführung   trotz Empfehlung</t>
  </si>
  <si>
    <t xml:space="preserve">Es ist zu beachten, dass die Kodierung von C19 an sich nicht mehr zulässig ist, da eine klare Festlegung durch die Messung ab Anokutan-Linie (&gt; 16 cm: Kolon, davor Rektum) gegeben ist. </t>
  </si>
  <si>
    <t xml:space="preserve">Das Zentrum muss hier eine eigene Einschätzung dokumentieren, was als Notfall bzw. elektiv gewertet wird, da eine zeitliche Dimension dem Sachverhalt in der Regel nicht gerecht wird. Als dringlich eingestufte Fälle (i.d.R.  6 - 48 Stunden nach Diagnosestellung) können je nach Situation als Notfall bzw. elektiv dokumentiert werden. Indiz für einen Notfall ist die Nichtdurchführung einer präoperativen Koloskopie.
</t>
  </si>
  <si>
    <t>Zeitpunkt der ersten histologischen oder zytologischen Sicherung des vorliegenden malignen Tumors.</t>
  </si>
  <si>
    <t>Standard</t>
  </si>
  <si>
    <t xml:space="preserve">D5 Diagnose -  ICD-O-Lokalisation
</t>
  </si>
  <si>
    <t>ICD-O-2 
ICD-O-3</t>
  </si>
  <si>
    <t>ICD-O-3</t>
  </si>
  <si>
    <t>WHO 2000</t>
  </si>
  <si>
    <t>ASA</t>
  </si>
  <si>
    <t>D8 Diagnose - Prätherapeutischer Tumorstatus T</t>
  </si>
  <si>
    <t>D9 Diagnose - Prätherapeutischer Tumorstatus N</t>
  </si>
  <si>
    <t>D10 Diagnose - Prätherapeutischer Tumorstatus M</t>
  </si>
  <si>
    <t>postM</t>
  </si>
  <si>
    <t>H2  Postoperative Histologie / Staging - pN</t>
  </si>
  <si>
    <t>H3  Postoperative Histologie / Staging - M</t>
  </si>
  <si>
    <t>H5   Postoperative Histologie / Staging  - ICD-O-Histologie</t>
  </si>
  <si>
    <t>H6   Postoperative Histologie / Staging - Postoperativ Status 
Residualtumor (lokal) nach allen OPS</t>
  </si>
  <si>
    <t>H8  Postoperative Histologie / Staging - Güte der Mesorektumresektion</t>
  </si>
  <si>
    <t>H9   Postoperative Histologie / Staging  - Anzahl der untersuchten Lymphknoten</t>
  </si>
  <si>
    <t>1 | 2 | 3 | 4</t>
  </si>
  <si>
    <t>D8 Diagnose  -  Prätherapeutischer Tumorstatus T</t>
  </si>
  <si>
    <t xml:space="preserve">H1 Postoperative Histologie / Staging - pT </t>
  </si>
  <si>
    <t>H4   Postoperative Histologie / Staging  - Grading</t>
  </si>
  <si>
    <t>H7   Postoperative Histologie / Staging  - Postoperativ Status 
Residualtumor (Gesamt) nach Primärtherapie</t>
  </si>
  <si>
    <t>H2
N0 |  N1 | N1a | N1b |  N1c | N2 | N2a | N2b | N+ |  NX 
(Suffixe, z.B. N1a werden zugelassen)</t>
  </si>
  <si>
    <t>G3
X-XXX.XX / X-XXX.X
(mind. X-XXX. muss korrekt sein)</t>
  </si>
  <si>
    <t>Die gesamte Fall-Identifikationsnummer setzt sich zusammen aus der Zugehörigkeit eines Falles zu einem spezifischen Organkrebszentrum (z.B. DZ-304-2) und einer vom Zentrum selbst hinzugefügten Fallnummer.
Die Information Haupt-/Nebenstandort ergibt sich aus der Registrierungsnummer des Zentrums:
Beispiel "Alleinstehendes Zentrum = Standort" mit der Registrierungsnummer FAD-560: Wird hier mit 0 kodiert, da es keinen Nebenstandort gibt.
Beispiel "Hauptstandort eines kooperativen Zentrums" mit der Registrierungs FAD-560-1 wird mit 1 kodiert, alle weiteren Nebenstandort mit 2, 3 etc.</t>
  </si>
  <si>
    <t>ENCR</t>
  </si>
  <si>
    <t>Jedem Operateur ist eine eindeutige Ziffer zuzuordnen.</t>
  </si>
  <si>
    <t>Wurde im Rahmen der Tumorresektion eine TME durchgeführt? Eine TME wird immer auch im Rahmen einer abdomino-perinealen Rektumexstirpation durchgeführt. In diesem Fall wird auch eine 1 gemeldet.</t>
  </si>
  <si>
    <t>Beinhaltet auch die posttherapeutische Vorstellung der endoskopischen Primärfälle (bei transanaler Vollwandexzision: Vorstellung nach dieser Prozedur, nicht nach der vorangegangen Polypektomie).</t>
  </si>
  <si>
    <t xml:space="preserve">pT1 || pT2
pN0
postM0 oder leer </t>
  </si>
  <si>
    <t xml:space="preserve">pT3 || pT4
pN0
postM0 oder leer 
</t>
  </si>
  <si>
    <t xml:space="preserve">jedes pT
pN1 || pN1a || pN1b || pN1c || pN2 || pN2a || pN2b 
postM0 oder leer 
</t>
  </si>
  <si>
    <t xml:space="preserve">jedes pT
jedes pN
postM1a || postM1b || postM1 
</t>
  </si>
  <si>
    <t>…</t>
  </si>
  <si>
    <t>Erstdiagnose</t>
  </si>
  <si>
    <t>Lokalrezidiv
Lymphknotenrezidiv
Fernmetastasen</t>
  </si>
  <si>
    <t>Zweit-
tumor</t>
  </si>
  <si>
    <t>Tage bis Ereignis</t>
  </si>
  <si>
    <t xml:space="preserve">Tage bis Zensierung </t>
  </si>
  <si>
    <t>Zeitreihung</t>
  </si>
  <si>
    <t>Pat. Nr.</t>
  </si>
  <si>
    <t>Zeitpunkt Nr.
i</t>
  </si>
  <si>
    <t>Status
ζi
1 = Ereignis (E)
0 = zensiert (Z)</t>
  </si>
  <si>
    <t>Anzahl unter Risiko
ri = N – i + 1</t>
  </si>
  <si>
    <t>Relative Anzahl ohne Ereignis im Zeitpunkt
Li = (ri  - ζi) / ri</t>
  </si>
  <si>
    <r>
      <t>Kaplan-Meier-Schätzung am Ende des Zeitabschnitts bis t</t>
    </r>
    <r>
      <rPr>
        <vertAlign val="subscript"/>
        <sz val="7"/>
        <rFont val="Arial"/>
        <family val="2"/>
      </rPr>
      <t>i
Pi (t) = π Li
          ti &lt; t</t>
    </r>
  </si>
  <si>
    <t>Kategorie</t>
  </si>
  <si>
    <t>letzte Meldung
kein DFS-Ereignis
innerhalb 5 Jahren</t>
  </si>
  <si>
    <t>letzte Meldung
kein DFS-Ereignis
nach 5 Jahren</t>
  </si>
  <si>
    <t>E2 Prätherapeutische Tumorkonferenz - Empfehlung leitliniengerecht?</t>
  </si>
  <si>
    <t>D15 Diagnose - MRT des Beckens durchgeführt</t>
  </si>
  <si>
    <t>D16 Diagnose -  Dünnschicht-CT des Beckens durchgeführt</t>
  </si>
  <si>
    <t>D15
0 = nein
1 = ja</t>
  </si>
  <si>
    <t>D16
0 = nein
1 = ja</t>
  </si>
  <si>
    <t>G17
0 = nein
1 = ja</t>
  </si>
  <si>
    <t>G18
0 = nein
1 = ja</t>
  </si>
  <si>
    <t>J1.1 Lebermetastasen -  Lebermetastasen vorhanden</t>
  </si>
  <si>
    <t>J1.1
0 = nein
1 = ja</t>
  </si>
  <si>
    <t>J1.2
0 = nein
1 = ja</t>
  </si>
  <si>
    <t>J1.2 Lebermetastasen - Lebermetastasen ausschließlich?</t>
  </si>
  <si>
    <t xml:space="preserve"> N1 | N1a | N1b |  N1c | N2 | N2a | N2b | N+</t>
  </si>
  <si>
    <t>H10
0 = nein
1 = ja</t>
  </si>
  <si>
    <t>G2 Chirurgische Therapie - Datum operative Tumorentfernung (1. OP)</t>
  </si>
  <si>
    <t>Möglichkeiten</t>
  </si>
  <si>
    <t>Eintrag im XML-File Tag</t>
  </si>
  <si>
    <t>Tag</t>
  </si>
  <si>
    <t>Angabe Geburtstag fehlt</t>
  </si>
  <si>
    <t>Ungültige Ausprägung</t>
  </si>
  <si>
    <t>Fehlermeldung</t>
  </si>
  <si>
    <t>Angabe Geburtsmonat fehlt</t>
  </si>
  <si>
    <t>mm</t>
  </si>
  <si>
    <t>tt</t>
  </si>
  <si>
    <t>hkd0</t>
  </si>
  <si>
    <t>Angabe Geburtsjahr fehlt</t>
  </si>
  <si>
    <t>Angabe Grundgesamtheit darf nicht fehlen</t>
  </si>
  <si>
    <t>C2.3
001 | 002  | …  |  nnn</t>
  </si>
  <si>
    <t>BZ | DZ | GZ | HZ | LZ | PZ</t>
  </si>
  <si>
    <t>Angabe Organzentrum fehlt</t>
  </si>
  <si>
    <t>Angabe Reg.-Nr. des Zentrums fehlt</t>
  </si>
  <si>
    <t>001 | 002  | …  |  nnn</t>
  </si>
  <si>
    <t>ewqe</t>
  </si>
  <si>
    <t>0 | 1  | …  |  n</t>
  </si>
  <si>
    <t>Angabe Haupt- oder Nebenstandort fehlt</t>
  </si>
  <si>
    <t>Angabe Zentrumsfall ja / nein fehlt</t>
  </si>
  <si>
    <t>0 │ 1</t>
  </si>
  <si>
    <t>yyyy-mm-dd</t>
  </si>
  <si>
    <t>D1 Diagnose - Datum Erstdiagnose Primärtumor = 2018</t>
  </si>
  <si>
    <t xml:space="preserve">D1 Diagnose - Datum Erstdiagnose Primärtumor </t>
  </si>
  <si>
    <t>F1 Endoskopische Primärtherapie - Datum therapeutische Koloskopie (endoskopische Abtragung) = 2018</t>
  </si>
  <si>
    <t>Angabe ob Primärtumor oder Wiedererkrankung darf nich fehlen</t>
  </si>
  <si>
    <t>m | w</t>
  </si>
  <si>
    <t>Angabe zum Geschlecht darf nicht fehlen</t>
  </si>
  <si>
    <t>darf leer sein</t>
  </si>
  <si>
    <t>0 | 1</t>
  </si>
  <si>
    <t>D3 Diagnose - ICD-O-Histologie</t>
  </si>
  <si>
    <t>XXXX/X</t>
  </si>
  <si>
    <t>N0 |  N1 | N1a | N1b |  N1c | N2 | N2a | N2b | N+ |  NX</t>
  </si>
  <si>
    <t>1 | 2 | 3 | 4 | 9</t>
  </si>
  <si>
    <t>1 | 2 | 3 | 4 | 5 | 9</t>
  </si>
  <si>
    <t>G10 Chirurgische Primärtherapie - Postoperative Wundinfektion Datum</t>
  </si>
  <si>
    <t>I2 Postoperative Tumorkonferenz - Empfehlung leitliniengerecht?</t>
  </si>
  <si>
    <t xml:space="preserve">K  | P </t>
  </si>
  <si>
    <t>0 | 1 | 2 | 3</t>
  </si>
  <si>
    <t xml:space="preserve">A </t>
  </si>
  <si>
    <t>K  | P</t>
  </si>
  <si>
    <t xml:space="preserve">1 | 2 | 3 </t>
  </si>
  <si>
    <t>0 | 1 | 2 | 9</t>
  </si>
  <si>
    <t>dürfen leer sein</t>
  </si>
  <si>
    <t>0 | 1 | 9</t>
  </si>
  <si>
    <t>Fehlende Angabe zu relevanter Krebsvorerkrankung</t>
  </si>
  <si>
    <t>yyyy</t>
  </si>
  <si>
    <t>Ungültiges Datumsformat</t>
  </si>
  <si>
    <t>D5 Diagnose -  ICD-O-Lokalisation (ICD-O-2 und ICD-O-3)</t>
  </si>
  <si>
    <t>Angabe zur Lokalisation darf nicht fehlen</t>
  </si>
  <si>
    <t>T0 | Tis |  T1 | T2 | T3 | T4  | TX | T4a | T4b | TX</t>
  </si>
  <si>
    <t>X-XXX.X / X-XXX.XX</t>
  </si>
  <si>
    <t>I1 Postoperative Tumorkonferenz - Vorstellung</t>
  </si>
  <si>
    <t>A1 - Pat.ID</t>
  </si>
  <si>
    <t>Angabe Datum Erstdiagnose Tumor darf nicht fehlen</t>
  </si>
  <si>
    <t>1.2) endoskopischer Primärfall</t>
  </si>
  <si>
    <t>1.3) nicht operierter Primärfall (palliativ)</t>
  </si>
  <si>
    <t>1.4) nicht operierter Primärfall
 (kurativ)</t>
  </si>
  <si>
    <t>1.1) operativer Primärfall</t>
  </si>
  <si>
    <t>0) Fälle</t>
  </si>
  <si>
    <t>1) Primärfälle</t>
  </si>
  <si>
    <t>1.1) operierter Primärfall</t>
  </si>
  <si>
    <t>Bei nicht operierten (palliativen) Primärfällen darf keine chirurgische Tumorentfernung stattgefunden haben.</t>
  </si>
  <si>
    <t>N | E</t>
  </si>
  <si>
    <t>G6 Chirurgische Primärtherapie - Zweitoperateur</t>
  </si>
  <si>
    <t>muss leer  sein</t>
  </si>
  <si>
    <t>G16 Chirurgische Primärtherapie -  Revisionseingriff Datum</t>
  </si>
  <si>
    <t>H1 Postoperative Histologie / Staging - pT</t>
  </si>
  <si>
    <t>Angabe zu pT darf nicht fehlen</t>
  </si>
  <si>
    <t>Angabe zu pN darf nicht fehlen</t>
  </si>
  <si>
    <t>N0 |  N1 | N1a | N1b | N1c | N2 | N2a | N2b | NX</t>
  </si>
  <si>
    <t>Angabe zu postoperativem M darf bei operativem Primärfall nicht fehlen</t>
  </si>
  <si>
    <t>&lt; 1955-03-04</t>
  </si>
  <si>
    <t>&gt; 2011-11-11</t>
  </si>
  <si>
    <t>2011-11-11</t>
  </si>
  <si>
    <t>D6 Diagnose – Kolon oder Rektum</t>
  </si>
  <si>
    <t>C20 | C209 | C2091| C2092| C2093</t>
  </si>
  <si>
    <t>= C18*</t>
  </si>
  <si>
    <t>≥ 2013-01-01</t>
  </si>
  <si>
    <t>MX</t>
  </si>
  <si>
    <t>2004-03-04 (gültiger Wert)</t>
  </si>
  <si>
    <t>T0 / Tis</t>
  </si>
  <si>
    <t>Zuordnung Rektum zu C18 unplausibel</t>
  </si>
  <si>
    <t>Zuordnung Kolon zu C20 bzw.C209 unplausibel</t>
  </si>
  <si>
    <t>T0  | Tis</t>
  </si>
  <si>
    <t xml:space="preserve">Die gesamte Fall-Identifikationsnummer setzt sich zusammen aus der Zugehörigkeit eines Falles zu einem spezifischen Organkrebszentrum (z.B. DZ-304-2) und einer vom Zentrum selbst hinzugefügten Fallnummer.
</t>
  </si>
  <si>
    <t>J2.1 Lebermetastasen - Primäre Lebermetastasenresektion durchgeführt</t>
  </si>
  <si>
    <t>Inhalt</t>
  </si>
  <si>
    <t>C2.6 Allgemeine Fallinfos - Falldatensatz vollständig eingegeben?</t>
  </si>
  <si>
    <t>H8
1 = Grad 1: Mesorektale Faszie erhalten
2 = Grad 2: Intramesorektale Einrisse der TME
3  =Grad 3: Erreichen der muscularis propria oder Tumor
4 = keine Angaben</t>
  </si>
  <si>
    <t>D4
1 = Primärtumor | 2 = Wiedererkrankung (Rezidiv und/oder Fernmetastasierungen</t>
  </si>
  <si>
    <t>Datum der Entfernung des endoskopischen Primärfalls. Findet nach der Polypektomie noch eine transanale Vollwandexzision statt, wird hier das Datum des letzteren Eingriffs gewertet.</t>
  </si>
  <si>
    <t xml:space="preserve">G5 Chirurgische Primärtherapie - Erstoperateur
</t>
  </si>
  <si>
    <t>G8 Chirurgische Primärtherapie - TME oder PME durchgeführt (1. OP)</t>
  </si>
  <si>
    <t xml:space="preserve">G9 Chirurgische Primärtherapie - Postoperative Wundinfektion </t>
  </si>
  <si>
    <t xml:space="preserve">G11 Chirurgische Primärtherapie - Anastomoseninsuffizienz aufgetreten? </t>
  </si>
  <si>
    <t>G14 Chirurgische Primärtherapie -  Interventionspflichtige Anastomoseninsuffizienz Datum</t>
  </si>
  <si>
    <t>G7 Chirurgische Primärtherapie - Anastomose angelegt (1. OP)</t>
  </si>
  <si>
    <t>G18  Chirurgische Primärtherapie - Stoma präoperativ angezeichnet</t>
  </si>
  <si>
    <t>G17  Chirurgische Primärtherapie- Operation mit Stomaanlage durchgeführt</t>
  </si>
  <si>
    <t>1 │ 2 │ 3│ 4│ 5</t>
  </si>
  <si>
    <t xml:space="preserve">D4 Diagnose - Tumorausprägung </t>
  </si>
  <si>
    <t xml:space="preserve">C1 Grundgesamtheit - Kategorisierung des Tudoku-Systems </t>
  </si>
  <si>
    <t>1 │ 2</t>
  </si>
  <si>
    <t xml:space="preserve">C1
1 = operativer Primärfall
2 = endoskopischer Primärfall 
3 = nicht operierter (palliativer) Primärfall
4 = nicht operierter (kurativer) Primärfall
5 = kein Primärfall
</t>
  </si>
  <si>
    <t>Widerspruch Primärfall / Wiedererkrankung</t>
  </si>
  <si>
    <t>K1 Präoperative / definitive Strahlentherapie - Empfehlung ja / nein</t>
  </si>
  <si>
    <t>K2  Präoperative / definitive Strahlentherapie- Datum Empfehlung</t>
  </si>
  <si>
    <t>K3 Präoperative / definitive Strahlentherapie - Therapiezeitpunkt</t>
  </si>
  <si>
    <t>K7 Präoperative / definitive Strahlentherapie - Ende</t>
  </si>
  <si>
    <t>K4 Präoperative / definitive Strahlentherapie - Therapieintention</t>
  </si>
  <si>
    <t>K6 Präoperative / definitive Strahlentherapie - Beginn</t>
  </si>
  <si>
    <t>M1 Präoperative / definitive Chemotherapie - Empfehlung ja / nein</t>
  </si>
  <si>
    <t>M2  Präoperative / definitive Chemotherapie- Datum Empfehlung</t>
  </si>
  <si>
    <t>M6 Präoperative / definitive Chemotherapie - Beginn</t>
  </si>
  <si>
    <t>M4 Präoperative / definitive Chemotherapie - Therapieintention</t>
  </si>
  <si>
    <t>siehe oben</t>
  </si>
  <si>
    <t>Berechnungen</t>
  </si>
  <si>
    <t>Notwendige Bedingungen</t>
  </si>
  <si>
    <t>Kennzahlendefinitionen auf Feldebene</t>
  </si>
  <si>
    <t>a) Nicht-verwertbare Falldatensätze</t>
  </si>
  <si>
    <t>b) UICC-Stadium 0</t>
  </si>
  <si>
    <t>Angabe zu pT bei nicht operiertem (palliativem) Primärfall nicht plausibel</t>
  </si>
  <si>
    <t>Angabe zu pN bei nicht operiertem (palliativem) Primärfall nicht plausibel</t>
  </si>
  <si>
    <t>Histologie-Code entspricht nicht dem eines gültigen Primärfalls (kein Adenokarzinom)</t>
  </si>
  <si>
    <t>T5</t>
  </si>
  <si>
    <t>Geburtsdatum &gt; OP-Datum</t>
  </si>
  <si>
    <t>Geburtsdatum &gt; Follow-Up-Datum</t>
  </si>
  <si>
    <t>M0 | MX | leer</t>
  </si>
  <si>
    <t xml:space="preserve">T1 | T2 </t>
  </si>
  <si>
    <t xml:space="preserve">T3 | T4 </t>
  </si>
  <si>
    <t>UICC-Stadium II</t>
  </si>
  <si>
    <t>UICC-Stadium III</t>
  </si>
  <si>
    <t>N1 | N1a | N1b |  N1c | N2 | N2a | N2b | N+</t>
  </si>
  <si>
    <t>UICC-Stadium IV</t>
  </si>
  <si>
    <t>J3 Lebermetastasen - Bedingungen für  sekundäre Lebermetastasenresektion</t>
  </si>
  <si>
    <t>Datum der 1. OP bei einer Tumorresektion (nur operativer Primärfall, siehe C1); keine Revisions- oder Nachresektion, keine endoskopischen Abtragungen etc.</t>
  </si>
  <si>
    <t>A1
keine Einschränkung</t>
  </si>
  <si>
    <t>H11 Postoperative Histologie / Staging - Abstand des Tumors zur zirkumferentiellen mesorektalen Resektionsebene in mm dokumentiert</t>
  </si>
  <si>
    <t>H11
0 = nein
1 = ja</t>
  </si>
  <si>
    <t xml:space="preserve">C2.5
numerisch </t>
  </si>
  <si>
    <t>H10   Postoperative Histologie / Staging  - Abstand des aboralen Tumor-
randes zur aboralen Resektionsgrenze in mm dokumentiert</t>
  </si>
  <si>
    <t>Es handelt sich hier um die MRT vor jeglicher Therapie (z.B. auch vor neoadjuvanter Radiochemotherapie).</t>
  </si>
  <si>
    <t>D17 Diagnose - Abstand der mesorektalen Faszie in mm</t>
  </si>
  <si>
    <t>D17
numerisch</t>
  </si>
  <si>
    <t>Angabe des kleinsten gemessenen Abstandes in mm</t>
  </si>
  <si>
    <t>Zum Zeitpunkt der Diagnose ist die Metastasierung nur in der Leber nachweisbar.</t>
  </si>
  <si>
    <t>&lt;Patient&gt;</t>
  </si>
  <si>
    <t>&lt;Stammdaten&gt;</t>
  </si>
  <si>
    <t>&lt;GeburtsJahr&gt;1923&lt;/GeburtsJahr&gt;</t>
  </si>
  <si>
    <t>&lt;GeburtsMonat&gt;05&lt;/GeburtsMonat&gt;</t>
  </si>
  <si>
    <t>&lt;GeburtsTag&gt;25&lt;/GeburtsTag&gt;</t>
  </si>
  <si>
    <t>&lt;Geschlecht&gt;w&lt;/Geschlecht&gt;</t>
  </si>
  <si>
    <t>&lt;EinwilligungTumordoku&gt;1&lt;/EinwilligungTumordoku&gt;</t>
  </si>
  <si>
    <t>&lt;EinwilligungExterneStelle&gt;1&lt;/EinwilligungExterneStelle&gt;</t>
  </si>
  <si>
    <t>&lt;/Stammdaten&gt;</t>
  </si>
  <si>
    <t>&lt;Fall&gt;</t>
  </si>
  <si>
    <t>&lt;Anamnese&gt;</t>
  </si>
  <si>
    <t>&lt;RelevanteKrebsvorerkrankungen&gt;0&lt;/RelevanteKrebsvorerkrankungen&gt;</t>
  </si>
  <si>
    <t>&lt;JahrRelevanteKrebsvorerkrankungen/&gt;</t>
  </si>
  <si>
    <t>&lt;NichtRelevanteKrebsvorerkrankungen&gt;9&lt;/NichtRelevanteKrebsvorerkrankungen&gt;</t>
  </si>
  <si>
    <t>&lt;JahrNichtRelevanteKrebsvorerkrankungen/&gt;</t>
  </si>
  <si>
    <t>&lt;PositiveFamilienanamnese&gt;0&lt;/PositiveFamilienanamnese&gt;</t>
  </si>
  <si>
    <t>&lt;/Anamnese&gt;</t>
  </si>
  <si>
    <t>&lt;Grundgesamtheiten&gt;1&lt;/Grundgesamtheiten&gt;</t>
  </si>
  <si>
    <t>&lt;Fallinfos&gt;</t>
  </si>
  <si>
    <t>&lt;Zentrumsfall&gt;1&lt;/Zentrumsfall&gt;</t>
  </si>
  <si>
    <t>&lt;Organ&gt;DZ&lt;/Organ&gt;</t>
  </si>
  <si>
    <t>&lt;RegNr&gt;001&lt;/RegNr&gt;</t>
  </si>
  <si>
    <t>&lt;HauptNebenStandort&gt;1&lt;/HauptNebenStandort&gt;</t>
  </si>
  <si>
    <t>&lt;EingabeFalldaten&gt;1&lt;/EingabeFalldaten&gt;</t>
  </si>
  <si>
    <t>&lt;/Fallinfos&gt;</t>
  </si>
  <si>
    <t>&lt;Diagnose&gt;</t>
  </si>
  <si>
    <t>&lt;DatumErstdiagnosePrimaertumor&gt;2011-02-28&lt;/DatumErstdiagnosePrimaertumor&gt;</t>
  </si>
  <si>
    <t>&lt;DatumHistologischeSicherung&gt;2011-02-28&lt;/DatumHistologischeSicherung&gt;</t>
  </si>
  <si>
    <t>&lt;ICDOHistologieDiagnose/&gt;</t>
  </si>
  <si>
    <t>&lt;Tumorauspraegung&gt;1&lt;/Tumorauspraegung&gt;</t>
  </si>
  <si>
    <t>&lt;ICDOLokalisation&gt;C20&lt;/ICDOLokalisation&gt;</t>
  </si>
  <si>
    <t>&lt;KolonRektum&gt;R&lt;/KolonRektum&gt;</t>
  </si>
  <si>
    <t>&lt;TumorlokalisationRektum&gt;2&lt;/TumorlokalisationRektum&gt;</t>
  </si>
  <si>
    <t>&lt;praeT&gt;T2&lt;/praeT&gt;</t>
  </si>
  <si>
    <t>&lt;praeN/&gt;</t>
  </si>
  <si>
    <t>&lt;praeM/&gt;</t>
  </si>
  <si>
    <t>&lt;UICCStadium/&gt;</t>
  </si>
  <si>
    <t>&lt;SynchroneBehandlungKolorektalerPrimaertumoren&gt;0&lt;/SynchroneBehandlungKolorektalerPrimaertumoren&gt;</t>
  </si>
  <si>
    <t>&lt;MRTBecken&gt;1&lt;/MRTBecken&gt;</t>
  </si>
  <si>
    <t>&lt;CTBecken&gt;0&lt;/CTBecken&gt;</t>
  </si>
  <si>
    <t>&lt;AbstandFaszie&gt;&lt;/AbstandFaszie&gt;</t>
  </si>
  <si>
    <t>&lt;/Diagnose&gt;</t>
  </si>
  <si>
    <t>&lt;PraetherapeutischeTumorkonferenz&gt;</t>
  </si>
  <si>
    <t>&lt;VorstellungPraetherapeutischeTumorkonferenz&gt;0&lt;/VorstellungPraetherapeutischeTumorkonferenz&gt;</t>
  </si>
  <si>
    <t>&lt;EmpfehlungPraetherapeutischeTumorkonferenz/&gt;</t>
  </si>
  <si>
    <t>&lt;/PraetherapeutischeTumorkonferenz&gt;</t>
  </si>
  <si>
    <t>&lt;EndoskopischePrimaertherapie&gt;</t>
  </si>
  <si>
    <t>&lt;DatumTherapeutischeKoloskopie/&gt;</t>
  </si>
  <si>
    <t>&lt;OPSCodeEndoskopischePrimaertherapie/&gt;</t>
  </si>
  <si>
    <t>&lt;/EndoskopischePrimaertherapie&gt;</t>
  </si>
  <si>
    <t>&lt;ChirurgischePrimaertherapie&gt;</t>
  </si>
  <si>
    <t>&lt;ASAKlassifikation&gt;9&lt;/ASAKlassifikation&gt;</t>
  </si>
  <si>
    <t>&lt;DatumOperativeTumorentfernung&gt;2011-03-10&lt;/DatumOperativeTumorentfernung&gt;</t>
  </si>
  <si>
    <t>&lt;OPSCodesChirurgischePrimaertherapie&gt;5-482.82&lt;/OPSCodesChirurgischePrimaertherapie&gt;</t>
  </si>
  <si>
    <t>&lt;NotfallOderElektiveingriff&gt;E&lt;/NotfallOderElektiveingriff&gt;</t>
  </si>
  <si>
    <t>&lt;Erstoperateur&gt;44&lt;/Erstoperateur&gt;</t>
  </si>
  <si>
    <t>&lt;Zweitoperateur&gt;0&lt;/Zweitoperateur&gt;</t>
  </si>
  <si>
    <t>&lt;AnastomoseDurchgefuehrt&gt;0&lt;/AnastomoseDurchgefuehrt&gt;</t>
  </si>
  <si>
    <t>&lt;TMEDurchgefuehrt&gt;3&lt;/TMEDurchgefuehrt&gt;</t>
  </si>
  <si>
    <t>&lt;PostoperativeWundinfektion&gt;0&lt;/PostoperativeWundinfektion&gt;</t>
  </si>
  <si>
    <t>&lt;DatumPostoperativeWundinfektion/&gt;</t>
  </si>
  <si>
    <t>&lt;AufgetretenAnastomoseninsuffizienz&gt;0&lt;/AufgetretenAnastomoseninsuffizienz&gt;</t>
  </si>
  <si>
    <t>&lt;AnastomoseninsuffizienzInterventionspflichtig&gt;1&lt;/AnastomoseninsuffizienzInterventionspflichtig&gt;</t>
  </si>
  <si>
    <t>&lt;DatumInterventionspflichtigeAnastomoseninsuffizienz/&gt;</t>
  </si>
  <si>
    <t>&lt;Revisionseingriff&gt;0&lt;/Revisionseingriff&gt;</t>
  </si>
  <si>
    <t>&lt;DatumRevisionseingriff/&gt;</t>
  </si>
  <si>
    <t>&lt;OPmitStoma&gt;1&lt;/OPmitStoma&gt;</t>
  </si>
  <si>
    <t>&lt;Stomaangezeichnet&gt;0&lt;/Stomaangezeichnet&gt;</t>
  </si>
  <si>
    <t>&lt;/ChirurgischePrimaertherapie&gt;</t>
  </si>
  <si>
    <t>&lt;PostoperativeHistologieStaging&gt;</t>
  </si>
  <si>
    <t>&lt;pT&gt;T2&lt;/pT&gt;</t>
  </si>
  <si>
    <t>&lt;pN&gt;NX&lt;/pN&gt;</t>
  </si>
  <si>
    <t>&lt;postM&gt;M0&lt;/postM&gt;</t>
  </si>
  <si>
    <t>&lt;Grading&gt;G2&lt;/Grading&gt;</t>
  </si>
  <si>
    <t>&lt;ICDOHistologiePostoperative&gt;8140/3&lt;/ICDOHistologiePostoperative&gt;</t>
  </si>
  <si>
    <t>&lt;PSRLokalNachAllenOPs&gt;R1&lt;/PSRLokalNachAllenOPs&gt;</t>
  </si>
  <si>
    <t>&lt;PSRGesamtNachPrimaertherapie&gt;R1&lt;/PSRGesamtNachPrimaertherapie&gt;</t>
  </si>
  <si>
    <t>&lt;GueteDerMesorektumresektion&gt;4&lt;/GueteDerMesorektumresektion&gt;</t>
  </si>
  <si>
    <t>&lt;AnzahlDerUntersuchtenLymphknoten&gt;0&lt;/AnzahlDerUntersuchtenLymphknoten&gt;</t>
  </si>
  <si>
    <t>&lt;/PostoperativeHistologieStaging&gt;</t>
  </si>
  <si>
    <t>&lt;PostoperativeTumorkonferenz&gt;</t>
  </si>
  <si>
    <t>&lt;VorstellungPostoperativeTumorkonferenz&gt;1&lt;/VorstellungPostoperativeTumorkonferenz&gt;</t>
  </si>
  <si>
    <t>&lt;EmpfehlungPostoperativeTumorkonferenz/&gt;</t>
  </si>
  <si>
    <t>&lt;/PostoperativeTumorkonferenz&gt;</t>
  </si>
  <si>
    <t>&lt;Lebermetastasen&gt;</t>
  </si>
  <si>
    <t>&lt;LebermetastasenVorhanden&gt;0&lt;/LebermetastasenVorhanden&gt;</t>
  </si>
  <si>
    <t>&lt;LebermetastasenAusschliesslich&gt;1&lt;/LebermetastasenAusschliesslich&gt;</t>
  </si>
  <si>
    <t>&lt;PrimaereLebermetastasenresektion&gt;0&lt;/PrimaereLebermetastasenresektion&gt;</t>
  </si>
  <si>
    <t>&lt;BedingungenSenkundaereLebermetastasenresektion/&gt;</t>
  </si>
  <si>
    <t>&lt;SekundaereLebermetastasenresektion&gt;0&lt;/SekundaereLebermetastasenresektion&gt;</t>
  </si>
  <si>
    <t>&lt;/Lebermetastasen&gt;</t>
  </si>
  <si>
    <t>&lt;PraeoperativeStrahlentherapie&gt;</t>
  </si>
  <si>
    <t>&lt;EmpfehlungPraeoperativeStrahlentherapie&gt;0&lt;/EmpfehlungPraeoperativeStrahlentherapie&gt;</t>
  </si>
  <si>
    <t>&lt;DatumEmpfehlungPraeoperativeStrahlentherapie/&gt;</t>
  </si>
  <si>
    <t>&lt;TherapiezeitpunktPraeoperativeStrahlentherapie/&gt;</t>
  </si>
  <si>
    <t>&lt;TherapieintentionPraeoperativeStrahlentherapie/&gt;</t>
  </si>
  <si>
    <t>&lt;GruendeFuerNichtdurchfuehrungPraeoperativeStrahlentherapie/&gt;</t>
  </si>
  <si>
    <t>&lt;DatumBeginnPraeoperativeStrahlentherapie/&gt;</t>
  </si>
  <si>
    <t>&lt;DatumEndePraeoperativeStrahlentherapie/&gt;</t>
  </si>
  <si>
    <t>&lt;GrundDerBeendigungDerPraeoperativeStrahlentherapie/&gt;</t>
  </si>
  <si>
    <t>&lt;/PraeoperativeStrahlentherapie&gt;</t>
  </si>
  <si>
    <t>&lt;PostoperativeStrahlentherapie&gt;</t>
  </si>
  <si>
    <t>&lt;EmpfehlungPostoperativeStrahlentherapie&gt;0&lt;/EmpfehlungPostoperativeStrahlentherapie&gt;</t>
  </si>
  <si>
    <t>&lt;DatumEmpfehlungPostoperativeStrahlentherapie/&gt;</t>
  </si>
  <si>
    <t>&lt;TherapiezeitpunktPostoperativeStrahlentherapie/&gt;</t>
  </si>
  <si>
    <t>&lt;TherapieintentionPostoperativeStrahlentherapie/&gt;</t>
  </si>
  <si>
    <t>&lt;GruendeFuerNichtdurchfuehrungPostoperativeStrahlentherapie/&gt;</t>
  </si>
  <si>
    <t>&lt;DatumBeginnPostoperativeStrahlentherapie/&gt;</t>
  </si>
  <si>
    <t>&lt;DatumEndePostoperativeStrahlentherapie/&gt;</t>
  </si>
  <si>
    <t>&lt;GrundDerBeendigungDerPostoperativeStrahlentherapie/&gt;</t>
  </si>
  <si>
    <t>&lt;/PostoperativeStrahlentherapie&gt;</t>
  </si>
  <si>
    <t>&lt;PraeoperativeChemotherapie&gt;</t>
  </si>
  <si>
    <t>&lt;EmpfehlungPraeoperativeChemotherapie&gt;0&lt;/EmpfehlungPraeoperativeChemotherapie&gt;</t>
  </si>
  <si>
    <t>&lt;DatumEmpfehlungPraeoperativeChemotherapie/&gt;</t>
  </si>
  <si>
    <t>&lt;TherapiezeitpunktPraeoperativeChemotherapie/&gt;</t>
  </si>
  <si>
    <t>&lt;TherapieintentionPraeoperativeChemotherapie/&gt;</t>
  </si>
  <si>
    <t>&lt;GruendeFuerNichtdurchfuehrungPraeoperativeChemotherapie/&gt;</t>
  </si>
  <si>
    <t>&lt;DatumBeginnPraeoperativeChemotherapie/&gt;</t>
  </si>
  <si>
    <t>&lt;DatumEndePraeoperativeChemotherapie/&gt;</t>
  </si>
  <si>
    <t>&lt;GrundDerBeendigungDerPraeoperativeChemotherapie/&gt;</t>
  </si>
  <si>
    <t>&lt;/PraeoperativeChemotherapie&gt;</t>
  </si>
  <si>
    <t>&lt;PostoperativeChemotherapie&gt;</t>
  </si>
  <si>
    <t>&lt;EmpfehlungPostoperativeChemotherapie&gt;0&lt;/EmpfehlungPostoperativeChemotherapie&gt;</t>
  </si>
  <si>
    <t>&lt;DatumEmpfehlungPostoperativeChemotherapie/&gt;</t>
  </si>
  <si>
    <t>&lt;TherapiezeitpunktPostoperativeChemotherapie/&gt;</t>
  </si>
  <si>
    <t>&lt;TherapieintentionPostoperativeChemotherapie/&gt;</t>
  </si>
  <si>
    <t>&lt;GruendeFuerNichtdurchfuehrungPostoperativeChemotherapie/&gt;</t>
  </si>
  <si>
    <t>&lt;DatumBeginnPostoperativeChemotherapie/&gt;</t>
  </si>
  <si>
    <t>&lt;DatumEndePostoperativeChemotherapie/&gt;</t>
  </si>
  <si>
    <t>&lt;GrundDerBeendigungDerPostoperativeChemotherapie/&gt;</t>
  </si>
  <si>
    <t>&lt;/PostoperativeChemotherapie&gt;</t>
  </si>
  <si>
    <t>&lt;BestSupportiveCare&gt;0&lt;/BestSupportiveCare&gt;</t>
  </si>
  <si>
    <t>&lt;Prozess&gt;</t>
  </si>
  <si>
    <t>&lt;DatumStudie/&gt;</t>
  </si>
  <si>
    <t>&lt;Studientyp/&gt;</t>
  </si>
  <si>
    <t>&lt;PsychoonkologischeBetreuung&gt;0&lt;/PsychoonkologischeBetreuung&gt;</t>
  </si>
  <si>
    <t>&lt;BeratungSozialdienst&gt;0&lt;/BeratungSozialdienst&gt;</t>
  </si>
  <si>
    <t>&lt;GenetischeBeratungEmpfohlen&gt;0&lt;/GenetischeBeratungEmpfohlen&gt;</t>
  </si>
  <si>
    <t>&lt;GenetischeBeratungErhalten/&gt;</t>
  </si>
  <si>
    <t>&lt;ImmunhistochemischeUntersuchungAufMSI&gt;1&lt;/ImmunhistochemischeUntersuchungAufMSI&gt;</t>
  </si>
  <si>
    <t>&lt;/Prozess&gt;</t>
  </si>
  <si>
    <t>&lt;FollowUp&gt;</t>
  </si>
  <si>
    <t>&lt;DatumFollowUp&gt;2012-06-01&lt;/DatumFollowUp&gt;</t>
  </si>
  <si>
    <t>&lt;LokoregionaeresRezidiv&gt;0&lt;/LokoregionaeresRezidiv&gt;</t>
  </si>
  <si>
    <t>&lt;LymphknotenRezidiv&gt;0&lt;/LymphknotenRezidiv&gt;</t>
  </si>
  <si>
    <t>&lt;Fernmetastasen&gt;0&lt;/Fernmetastasen&gt;</t>
  </si>
  <si>
    <t>&lt;Zweittumor&gt;0&lt;/Zweittumor&gt;</t>
  </si>
  <si>
    <t>&lt;Verstorben&gt;0&lt;/Verstorben&gt;</t>
  </si>
  <si>
    <t>&lt;QuelleFollowUp&gt;0&lt;/QuelleFollowUp&gt;</t>
  </si>
  <si>
    <t>&lt;/FollowUp&gt;</t>
  </si>
  <si>
    <t>&lt;/Fall&gt;</t>
  </si>
  <si>
    <t>&lt;/Patient&gt;</t>
  </si>
  <si>
    <t>&lt;PatientID&gt;13002702711&lt;/PatientID&gt;</t>
  </si>
  <si>
    <t>&lt;FallNummer&gt;3741&lt;/FallNummer&gt;</t>
  </si>
  <si>
    <t>&lt;AbstandAboralerTumorrand&gt;0&lt;/AbstandAboralerTumorrand&gt;</t>
  </si>
  <si>
    <t>&lt;AbstandZirkumferentiellerTumorrand&gt;1&lt;/AbstandZirkumferentiellerTumorrand&gt;</t>
  </si>
  <si>
    <t>&lt;DatumFollowUp&gt;2012-09-15&lt;/DatumFollowUp&gt;</t>
  </si>
  <si>
    <t>&lt;Fernmetastasen&gt;1&lt;/Fernmetastasen&gt;</t>
  </si>
  <si>
    <t>XML-BlackBox für Darmkrebszentren</t>
  </si>
  <si>
    <t>Weitere Anmerkungen</t>
  </si>
  <si>
    <t>Nicht berücksichtigte
Kennzahlen</t>
  </si>
  <si>
    <r>
      <rPr>
        <b/>
        <sz val="10"/>
        <rFont val="Arial"/>
        <family val="2"/>
      </rPr>
      <t>Präth. Tumorstadium*</t>
    </r>
    <r>
      <rPr>
        <sz val="10"/>
        <rFont val="Arial"/>
        <family val="2"/>
      </rPr>
      <t xml:space="preserve">
praeT1** / pT1***
praeN0 / NX
praeM0 oder leer</t>
    </r>
    <r>
      <rPr>
        <b/>
        <sz val="10"/>
        <rFont val="Arial"/>
        <family val="2"/>
      </rPr>
      <t xml:space="preserve">
</t>
    </r>
  </si>
  <si>
    <t>jedes praeT
jedes praeN
prae M1a || praeM1b || praeM1</t>
  </si>
  <si>
    <t xml:space="preserve">Bei operierten, nicht neoadjuvant vorbehandelten Primärfällen wird für Tumor- und Lymphknotenstatus immer die postoperative Histologie (pT / pN) bzw. das postoperative M-Staging herangezogen. </t>
  </si>
  <si>
    <t>T1 | T2</t>
  </si>
  <si>
    <t>Fall außerhalb Kennzahlenjahr</t>
  </si>
  <si>
    <t>1.1) operativer Primärfall (neoadjuvant vorbehandelt)
1.3) nicht operiert (palliativ)
1.4) nicht operiert (kurativ)</t>
  </si>
  <si>
    <t xml:space="preserve">1.1) operativer Primärfall (nicht neoadjuvant vorbehandelt)
</t>
  </si>
  <si>
    <t>praeT1 || praeT2
praeN0
praeM0 || MX oder leer</t>
  </si>
  <si>
    <t>praeT3 || praeT4
praeN0 
praeM0 || MX oder leer</t>
  </si>
  <si>
    <t>jedes praeT
praeN1 || N1a || N1b || N1c || N2 || N2a || N2b
praeM0 || MX oder leer</t>
  </si>
  <si>
    <t>3  |  4</t>
  </si>
  <si>
    <t>N0</t>
  </si>
  <si>
    <t>M0  |  MX oder leer</t>
  </si>
  <si>
    <t>* wenn nur D8 vorliegt: nur D8; wenn nur H1 vorliegt: nur H1 wenn D8 und H1 vorliegen: H1
** Abtragung Karzinom durch Polypektomie (prätherapeutisch)
*** Transanale Vollwandexzision (postoperativ)</t>
  </si>
  <si>
    <t>Bei "darf leer sein":
bei falscher Ausprägung kommt die Meldung
"Ungültige Ausprägung"</t>
  </si>
  <si>
    <t>Angabe, ob synchron ein weiteres invasives Karzinom behandelt wurde oder nicht, darf nicht fehlen</t>
  </si>
  <si>
    <t>Datum operative Tumorentfernung notwendig für Fallzuordnung</t>
  </si>
  <si>
    <t>Angabe zu postoperativem M bei nicht operiertem (palliativen) Primärfall nicht plausibel</t>
  </si>
  <si>
    <r>
      <rPr>
        <sz val="8"/>
        <color indexed="8"/>
        <rFont val="Arial"/>
        <family val="2"/>
      </rPr>
      <t>≠ 5</t>
    </r>
  </si>
  <si>
    <r>
      <rPr>
        <sz val="8"/>
        <color indexed="8"/>
        <rFont val="Arial"/>
        <family val="2"/>
      </rPr>
      <t>≠ 1-4</t>
    </r>
  </si>
  <si>
    <t>D15 - E2</t>
  </si>
  <si>
    <t>I1 - Q7</t>
  </si>
  <si>
    <t>letzte Meldung
kein DFS-Ereignis
innerhalb von 5 Jahren</t>
  </si>
  <si>
    <t>Algorithmus</t>
  </si>
  <si>
    <t>Angaben Primärdiagnose</t>
  </si>
  <si>
    <t>E15 – E21</t>
  </si>
  <si>
    <t>Follow-Up-Meldungen</t>
  </si>
  <si>
    <t>Zelle</t>
  </si>
  <si>
    <t>D5 (Lokalisation) = C18* &amp;&amp; D6 (Kolon und Rektum) ) = K  || D5 (Lokalisation) = C19 &amp;&amp; (Kolon und Rektum) = K</t>
  </si>
  <si>
    <t>Im Follow-Up werden nicht alle Fälle betrachtet. Durch die Summe in diesem Feld ergeben sich die Patienten, die im Follow-Up betrachtet werden müssen. Diese Zahl setzt sich zusammen aus den Patienten, von denen die Follow-Up-Meldung vom Krebsregister kommt bzw. vom Zentrum selbst eingeholt wurde oder wenn zum Patienten keine Meldung vorliegt.</t>
  </si>
  <si>
    <t>2. B1 = 0 || 9 (keine relevante Krebsvorerkrankung)</t>
  </si>
  <si>
    <t>3.  K4 &amp;&amp; L4 &amp;&amp; M4 &amp;&amp; N4≠ P (keine Therapie mit palliativer Intention)</t>
  </si>
  <si>
    <t>d) Adenokarzinom</t>
  </si>
  <si>
    <t xml:space="preserve">e) Wiedererkrankung </t>
  </si>
  <si>
    <t>siehe Tabellenblatt Appendix "Adenokarzinome"</t>
  </si>
  <si>
    <t>keine Einschränkung</t>
  </si>
  <si>
    <t>Vom Tumordokumentationshersteller bei Generierung automatisch zu befüllen.</t>
  </si>
  <si>
    <t>NameTudokusys</t>
  </si>
  <si>
    <t xml:space="preserve">Vom Tumordokumentationshersteller bei Generierung automatisch zu befüllen. </t>
  </si>
  <si>
    <t>DZ</t>
  </si>
  <si>
    <t>C2.2
DZ</t>
  </si>
  <si>
    <t>t</t>
  </si>
  <si>
    <t>K  |  R</t>
  </si>
  <si>
    <t>Angabe, ob Kolon oder Rektum darf nicht fehlen</t>
  </si>
  <si>
    <t>VersionTudokusys</t>
  </si>
  <si>
    <t>&lt;DatumXML&gt;2013-01-31&lt;/DatumXML&gt;</t>
  </si>
  <si>
    <t>&lt;NameTudokusys&gt;Onko-Testsystem&lt;/NameTudokusys&gt;</t>
  </si>
  <si>
    <t>&lt;InfoXML&gt;</t>
  </si>
  <si>
    <t>&lt;/InfoXML&gt;</t>
  </si>
  <si>
    <t>H3  Postoperative Histologie / Staging - postM</t>
  </si>
  <si>
    <t>&lt;VersionTudokusys&gt;3.2.1&lt;/VersionTudokusys&gt;</t>
  </si>
  <si>
    <t>&lt;PatientID&gt;2566&lt;/PatientID&gt;</t>
  </si>
  <si>
    <t>&lt;FallNummer&gt;8599&lt;/FallNummer&gt;</t>
  </si>
  <si>
    <r>
      <t xml:space="preserve">Wurde bei </t>
    </r>
    <r>
      <rPr>
        <b/>
        <sz val="8"/>
        <rFont val="Arial"/>
        <family val="2"/>
      </rPr>
      <t>operativen Primärfällen</t>
    </r>
    <r>
      <rPr>
        <sz val="8"/>
        <rFont val="Arial"/>
        <family val="2"/>
      </rPr>
      <t xml:space="preserve"> eine postoperative Strahlentherapie - auch, wenn sie im Rahmen einer kombinierten Radiochemotherapie stattfindet - durch die postoperative Tumorkonferenz empfohlen?
</t>
    </r>
  </si>
  <si>
    <r>
      <t xml:space="preserve">Eine postoperative Strahlentherapie ist per defnitionem nur bei operativen </t>
    </r>
    <r>
      <rPr>
        <b/>
        <sz val="8"/>
        <rFont val="Arial"/>
        <family val="2"/>
      </rPr>
      <t>Primär</t>
    </r>
    <r>
      <rPr>
        <sz val="8"/>
        <rFont val="Arial"/>
        <family val="2"/>
      </rPr>
      <t xml:space="preserve">fällen möglich und somit immer
adjuvant. </t>
    </r>
  </si>
  <si>
    <r>
      <t xml:space="preserve">Eine postoperative Chemotherapie ist per defnitionem nur bei operativen </t>
    </r>
    <r>
      <rPr>
        <b/>
        <sz val="8"/>
        <rFont val="Arial"/>
        <family val="2"/>
      </rPr>
      <t xml:space="preserve">Primärfällen </t>
    </r>
    <r>
      <rPr>
        <sz val="8"/>
        <rFont val="Arial"/>
        <family val="2"/>
      </rPr>
      <t xml:space="preserve">möglich und somit immer
adjuvant. </t>
    </r>
  </si>
  <si>
    <t>Zähler Datenfelder KN 7:</t>
  </si>
  <si>
    <t>Nenner Datenfelder KN 7:</t>
  </si>
  <si>
    <t>Nenner Datenfelder KN 8:</t>
  </si>
  <si>
    <t>Zähler Datenfelder KN 8:</t>
  </si>
  <si>
    <t>Definitionen auf Feldebene</t>
  </si>
  <si>
    <t xml:space="preserve"> ≤ 2010</t>
  </si>
  <si>
    <t>≥ 2012</t>
  </si>
  <si>
    <t xml:space="preserve"> ≤ 2009</t>
  </si>
  <si>
    <t xml:space="preserve">5-455.* | 5-456.* |  5-458.* |  5-484.* | 5-485.* </t>
  </si>
  <si>
    <t>Bei operierten und neoadjuvant vorbehandelten Primärfällen wird immer das prätherapeutische (klinische oder pathologische) Tumorstadium in Betracht gezogen. Aus diesem Grund ist es wichtig, dass keine TX und NX angegeben werden, da sonst keine Berechnung des UICC-Stadiums möglich ist. Bei nicht operierten (kurativ und palliativ) Primärfällen wird ebenfalls immer das prätherapeutische (klinische oder pathologische) Tumorstadium  als Grundlage für die Berechnung des UICC-Stadium verwendet.</t>
  </si>
  <si>
    <t>A6
0 = keine Einwilligung
1 = Einwilligung  gegeben</t>
  </si>
  <si>
    <t>Es handelt sich hier um die Dünnschicht-CT  vor jeglicher Therapie (z.B. auch vor neoadjuvanter Radiochemotherapie).</t>
  </si>
  <si>
    <t xml:space="preserve">Als Primärfälle werden nur Adenokarzinome gezählt. Eine Liste der Codes ist in dieser Datei im Datenblatt "Appendix - Adenokarzinom" abgebildet.  </t>
  </si>
  <si>
    <t>1, 2 und 9 können nur gemeldet werden, wenn es sich tatsächlich im Studien
mit Ethikvotum handelt.</t>
  </si>
  <si>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t>
    </r>
  </si>
  <si>
    <r>
      <t xml:space="preserve">Zirkumferentiell = Angabe des oralen, aboralen </t>
    </r>
    <r>
      <rPr>
        <b/>
        <u/>
        <sz val="8"/>
        <rFont val="Arial"/>
        <family val="2"/>
      </rPr>
      <t>und</t>
    </r>
    <r>
      <rPr>
        <sz val="8"/>
        <rFont val="Arial"/>
        <family val="2"/>
      </rPr>
      <t xml:space="preserve"> lateralen Abstandes.
</t>
    </r>
  </si>
  <si>
    <r>
      <t xml:space="preserve">L5 Postoperative Strahlentherapie - Gründe für Nichtdurchführung  </t>
    </r>
    <r>
      <rPr>
        <b/>
        <sz val="8"/>
        <rFont val="Arial"/>
        <family val="2"/>
      </rPr>
      <t xml:space="preserve"> trotz Empfehlung</t>
    </r>
  </si>
  <si>
    <r>
      <t xml:space="preserve">Wurde bei </t>
    </r>
    <r>
      <rPr>
        <b/>
        <sz val="8"/>
        <rFont val="Arial"/>
        <family val="2"/>
      </rPr>
      <t>operativen Primärfällen</t>
    </r>
    <r>
      <rPr>
        <sz val="8"/>
        <rFont val="Arial"/>
        <family val="2"/>
      </rPr>
      <t xml:space="preserve"> eine prätherapeutische Chemotherapie - auch, wenn sie im Rahmen einer kombinierten Radiochemotherapie stattfindet - durch die prätherapeutische Tumorkonferenz empfohlen?
Wurde bei </t>
    </r>
    <r>
      <rPr>
        <b/>
        <sz val="8"/>
        <rFont val="Arial"/>
        <family val="2"/>
      </rPr>
      <t xml:space="preserve">palliativen, nicht operierten Primärfällen </t>
    </r>
    <r>
      <rPr>
        <sz val="8"/>
        <rFont val="Arial"/>
        <family val="2"/>
      </rPr>
      <t>eine Chemotherapie - auch, wenn sie im Rahmen einer kombinierten Radiochemotherapie stattfindet - empfohlen, ohne geplante nachfolgende OP?</t>
    </r>
  </si>
  <si>
    <r>
      <t xml:space="preserve">Wurde bei </t>
    </r>
    <r>
      <rPr>
        <b/>
        <sz val="8"/>
        <rFont val="Arial"/>
        <family val="2"/>
      </rPr>
      <t>operativen Primärfällen</t>
    </r>
    <r>
      <rPr>
        <sz val="8"/>
        <rFont val="Arial"/>
        <family val="2"/>
      </rPr>
      <t xml:space="preserve"> eine postoperative Chemotherapie - auch, wenn sie im Rahmen einer kombinierten Radiochemotherapie stattfindet - durch die postoperative Tumorkonferenz empfohlen?
</t>
    </r>
  </si>
  <si>
    <r>
      <t>K3 Präoperative /</t>
    </r>
    <r>
      <rPr>
        <b/>
        <sz val="8"/>
        <rFont val="Arial"/>
        <family val="2"/>
      </rPr>
      <t xml:space="preserve"> </t>
    </r>
    <r>
      <rPr>
        <sz val="8"/>
        <rFont val="Arial"/>
        <family val="2"/>
      </rPr>
      <t>definitive</t>
    </r>
    <r>
      <rPr>
        <b/>
        <sz val="8"/>
        <rFont val="Arial"/>
        <family val="2"/>
      </rPr>
      <t xml:space="preserve"> </t>
    </r>
    <r>
      <rPr>
        <sz val="8"/>
        <rFont val="Arial"/>
        <family val="2"/>
      </rPr>
      <t>Strahlentherapie - Therapiezeitpunkt</t>
    </r>
  </si>
  <si>
    <r>
      <t xml:space="preserve">K5 Präoperative / definitive Strahlentherapie - Gründe für Nichtdurchführung </t>
    </r>
    <r>
      <rPr>
        <b/>
        <sz val="8"/>
        <rFont val="Arial"/>
        <family val="2"/>
      </rPr>
      <t>trotz Empfehlung</t>
    </r>
  </si>
  <si>
    <r>
      <t>K8  Präoperative / definitive Strahlentherapie</t>
    </r>
    <r>
      <rPr>
        <b/>
        <sz val="8"/>
        <rFont val="Arial"/>
        <family val="2"/>
      </rPr>
      <t xml:space="preserve"> -  </t>
    </r>
    <r>
      <rPr>
        <sz val="8"/>
        <rFont val="Arial"/>
        <family val="2"/>
      </rPr>
      <t>Grund der Beendigung der Strahlentherapie</t>
    </r>
  </si>
  <si>
    <r>
      <t xml:space="preserve">M5 Präoperative /  definitive Chemotherapie - Gründe für Nichtdurchführung </t>
    </r>
    <r>
      <rPr>
        <b/>
        <sz val="8"/>
        <rFont val="Arial"/>
        <family val="2"/>
      </rPr>
      <t>trotz Empfehlung</t>
    </r>
  </si>
  <si>
    <t>Kennzahlenjahr</t>
  </si>
  <si>
    <t>Korrekt, genaue Definition der "Positiven Familienanamnese siehe Tabellenblatt "Datenfelder" 
B5.</t>
  </si>
  <si>
    <t>8213/3</t>
  </si>
  <si>
    <t>B | C</t>
  </si>
  <si>
    <t xml:space="preserve">Bedingung für sekundäre Lebermetastasenresektion:
Eine Lebermetastasenresektion kann nur dann sekundär sein, wenn zuvor eine Chemotherapie, die sich explizit auf die Metastasen bezieht, durchgeführt wurde.
</t>
  </si>
  <si>
    <t>G13
A = Grad A / ohne Intervention
B = Grad B
C = Grad C
D = Intervention notwendig (nicht näher spezifiziert)</t>
  </si>
  <si>
    <t>Wenn K3 und/oder M3 = N</t>
  </si>
  <si>
    <t>1.1.1) operierter, neoadjuvant vorbehandelter 
Primärfall</t>
  </si>
  <si>
    <t>Weder K3 noch M3 = N
(keiner soll N sein)</t>
  </si>
  <si>
    <t>1.1.2) operierter, nicht neoadjuvant vorbehandelter 
Primärfall</t>
  </si>
  <si>
    <t xml:space="preserve">1.1.2) operativer Primärfall 
(nicht neoadjuvant behandelt)
</t>
  </si>
  <si>
    <t>1.1.1) operativ (neoadjuvant behandelt)
1.3) nicht operativ (palliativ)
1.4) nicht operativ (kurativ)</t>
  </si>
  <si>
    <t>1.1.2) operativer Primärfall 
(nicht neoadjuvant behandelt)</t>
  </si>
  <si>
    <t>C21</t>
  </si>
  <si>
    <t>G2 &lt; F1</t>
  </si>
  <si>
    <t>F2 - G1</t>
  </si>
  <si>
    <t>Verifizierung der XML zur Berechnung der Matrix Ergebnisqualität</t>
  </si>
  <si>
    <t>Cut-Off
(1826 Tage)</t>
  </si>
  <si>
    <t>OAS-Ereignis</t>
  </si>
  <si>
    <t>letzte Meldung
kein OAS-Ereignis
innerhalb von 5 Jahren</t>
  </si>
  <si>
    <t>letzte Meldung
kein OAS-Ereignis
nach 5 Jahren</t>
  </si>
  <si>
    <t>G</t>
  </si>
  <si>
    <t>M3 Präoperative / definitive Chemotherapie- Therapiezeitpunkt</t>
  </si>
  <si>
    <t>Laut Leitlinie muss nicht jeder Patient mit positiver Familienanamnese für KRK genetisch beraten werden.</t>
  </si>
  <si>
    <t xml:space="preserve">Ist es richtig, dass mit Positiver Familienanamnese nicht die Amsterdam-/ Bethesda-Kriterien gemeint sind?
</t>
  </si>
  <si>
    <t>2 | 3</t>
  </si>
  <si>
    <t>&lt; 2011-11-11</t>
  </si>
  <si>
    <t>Appendix</t>
  </si>
  <si>
    <t>c1) Fall außerhalb Kennzahlenjahr 2012</t>
  </si>
  <si>
    <t>c2) Fall außerhalb Beoachtungszeitraum</t>
  </si>
  <si>
    <t>zurück zum Inhaltsverzeichnis</t>
  </si>
  <si>
    <t>Berechnung UICC-Stadium Kennzahlenbogen und Matrix Ergebnisqualität</t>
  </si>
  <si>
    <t>1</t>
  </si>
  <si>
    <t>D10 Diagnose - Prätherapeutischer Tumorstatus</t>
  </si>
  <si>
    <t>1.1.1) operativ (neoadjuvant behandelt)</t>
  </si>
  <si>
    <t>1.3) nicht operativ (palliativ)
1.4) nicht operativ (kurativ)</t>
  </si>
  <si>
    <r>
      <rPr>
        <b/>
        <sz val="8"/>
        <rFont val="Arial"/>
        <family val="2"/>
      </rPr>
      <t xml:space="preserve">Relevante </t>
    </r>
    <r>
      <rPr>
        <sz val="8"/>
        <rFont val="Arial"/>
        <family val="2"/>
      </rPr>
      <t xml:space="preserve">vorausgegangene Krebsvorerkrankgungen: invasive Karzinome. Basaliome (=Basalzellneoplasien, C44, ICD-O 809-811) zählen nicht als vorausgegangener Tumor. Neubildungen unsicheren oder unbekannten Verhaltens zählen nicht ebenfalls nicht (D.37-D.48).
</t>
    </r>
  </si>
  <si>
    <r>
      <rPr>
        <b/>
        <sz val="8"/>
        <rFont val="Arial"/>
        <family val="2"/>
      </rPr>
      <t xml:space="preserve">Nicht relevante </t>
    </r>
    <r>
      <rPr>
        <sz val="8"/>
        <rFont val="Arial"/>
        <family val="2"/>
      </rPr>
      <t xml:space="preserve">vorausgegangene Krebsvorerkrankungen: Basaliome
(=Basalzellneoplasien, C44, ICD-O 809-811) und Neubildungen unsicheren oder unbekannten Verhaltens (D.37-D.48).
</t>
    </r>
  </si>
  <si>
    <r>
      <t xml:space="preserve">Entspricht hinsichtlich Therapieplanung, Dokumentation, Nachsorge dem Primärfall; jedoch ist die Primärerkrankung an sich keine Bedingung (kann auch </t>
    </r>
    <r>
      <rPr>
        <b/>
        <sz val="8"/>
        <rFont val="Arial"/>
        <family val="2"/>
      </rPr>
      <t xml:space="preserve">Wiedererkrankung </t>
    </r>
    <r>
      <rPr>
        <sz val="8"/>
        <rFont val="Arial"/>
        <family val="2"/>
      </rPr>
      <t>(siehe D4) sein ein).</t>
    </r>
  </si>
  <si>
    <t>D8
T0 | Tis |  T1 | T2 | T3 | T4  | T4a | T4b | TX
(Suffixe, z.B. T3A oder T1MS1, T1MS2 etc. werden zugelassen)</t>
  </si>
  <si>
    <r>
      <t xml:space="preserve">Anastomoseninsuffizienz, die innerhalb von 30 Tagen nach der Resektion des Primärtumors aufgetreten ist:
Grad A: ohne Intervention 
Grad B:  mit Antibiotikagabe o. interventioneller Drainage o.transanaler Lavage/Drainage
Grad C: (Re-)-Laparotomie
Grad B und C sind </t>
    </r>
    <r>
      <rPr>
        <b/>
        <sz val="8"/>
        <rFont val="Arial"/>
        <family val="2"/>
      </rPr>
      <t>nur</t>
    </r>
    <r>
      <rPr>
        <sz val="8"/>
        <rFont val="Arial"/>
        <family val="2"/>
      </rPr>
      <t xml:space="preserve"> für Rektumfälle relevant. Interventionspflichtige 
Anastomseninsuffizienzen bei Kolon sind mit "D" zu dokumentieren. Grad A (keine Intervention notwendig) kann sowohl für Kolon und Rektum verwendet werden.</t>
    </r>
  </si>
  <si>
    <t>H1
T0 | Tis |  T1 | T2 | T3 | T4 | T4a | T4b | TX
(Suffixe, z.B. T3A oder T1MS1, T1MS2 etc. werden zugelassen)</t>
  </si>
  <si>
    <t xml:space="preserve">Als Primärfälle werden nur Adenokarzinome gezählt. Eine Liste der Codes ist in dieser Datei im Datenblatt "Appendix - Adenokarzinome" abgebildet.  </t>
  </si>
  <si>
    <r>
      <t xml:space="preserve">Wurde bei </t>
    </r>
    <r>
      <rPr>
        <b/>
        <sz val="8"/>
        <rFont val="Arial"/>
        <family val="2"/>
      </rPr>
      <t>operativen Primärfällen</t>
    </r>
    <r>
      <rPr>
        <sz val="8"/>
        <rFont val="Arial"/>
        <family val="2"/>
      </rPr>
      <t xml:space="preserve"> eine prätherapeutische Strahlentherapie - auch, wenn sie im Rahmen einer kombinierten Radiochemotherapie stattfindet - durch die prätherapeutische Tumorkonferenz empfohlen?
Wurde bei </t>
    </r>
    <r>
      <rPr>
        <b/>
        <sz val="8"/>
        <rFont val="Arial"/>
        <family val="2"/>
      </rPr>
      <t xml:space="preserve">nicht operierten (palliativen) Primärfällen </t>
    </r>
    <r>
      <rPr>
        <sz val="8"/>
        <rFont val="Arial"/>
        <family val="2"/>
      </rPr>
      <t>eine Strahlentherapie - auch, wenn sie im Rahmen einer kombinierten Radiochemotherapie stattfindet - empfohlen, ohne geplante nachfolgende OP?</t>
    </r>
  </si>
  <si>
    <t xml:space="preserve">Erläuterung zu 3, sonstige: Die Tumorkonferenz empfiehlt z.B. trotz des hohen Alters oder trotz Komorbidität, eine Strahlentherapie. Der Radioonkologe entscheidet sich aber wegen dieser Gründe, die Strahlentherapie doch nicht zu beginnen.
</t>
  </si>
  <si>
    <t>Spezifikation</t>
  </si>
  <si>
    <t>Spezifikation für Darmkrebszentren</t>
  </si>
  <si>
    <t>Endoskopischer Primärfall (Kategorisierung erfolgt durch Tumordokusystem)</t>
  </si>
  <si>
    <t>Zentrum</t>
  </si>
  <si>
    <t xml:space="preserve">Reg.-Nr. </t>
  </si>
  <si>
    <t>Erstelldatum</t>
  </si>
  <si>
    <t>Datenqualität Matrix</t>
  </si>
  <si>
    <t>Plausibilität unklar</t>
  </si>
  <si>
    <t>Sollvorgabe nicht erfüllt</t>
  </si>
  <si>
    <t>Inkorrekt</t>
  </si>
  <si>
    <t>M</t>
  </si>
  <si>
    <t>V</t>
  </si>
  <si>
    <t>Y</t>
  </si>
  <si>
    <t>Z</t>
  </si>
  <si>
    <t>Relevante Nachsorgejahre</t>
  </si>
  <si>
    <r>
      <t xml:space="preserve">UICC III  </t>
    </r>
    <r>
      <rPr>
        <vertAlign val="superscript"/>
        <sz val="8"/>
        <rFont val="Arial"/>
        <family val="2"/>
      </rPr>
      <t>1</t>
    </r>
  </si>
  <si>
    <r>
      <t xml:space="preserve">Follow-Up-Daten vom Krebsregister </t>
    </r>
    <r>
      <rPr>
        <vertAlign val="superscript"/>
        <sz val="8"/>
        <rFont val="Arial"/>
        <family val="2"/>
      </rPr>
      <t>3 4 5 6</t>
    </r>
  </si>
  <si>
    <r>
      <t xml:space="preserve">Keine Rückmeldung </t>
    </r>
    <r>
      <rPr>
        <vertAlign val="superscript"/>
        <sz val="8"/>
        <rFont val="Arial"/>
        <family val="2"/>
      </rPr>
      <t>3</t>
    </r>
  </si>
  <si>
    <t>Follow-Up Quote in %
= (J + K) / I</t>
  </si>
  <si>
    <t>Relative Quote tumorfrei 
= O / (J + K)</t>
  </si>
  <si>
    <r>
      <t xml:space="preserve">Patienten mit mindestens 1 der Ereignisse in Spalte R bis T </t>
    </r>
    <r>
      <rPr>
        <vertAlign val="superscript"/>
        <sz val="8"/>
        <rFont val="Arial"/>
        <family val="2"/>
      </rPr>
      <t>7</t>
    </r>
  </si>
  <si>
    <t>Tumorbedingt gestorben (bezüglich jeder Tumorentität)</t>
  </si>
  <si>
    <t>OAS nach Kaplan-Meier    
(Overall Survival) in %</t>
  </si>
  <si>
    <t>Bearbeitungshinweise:</t>
  </si>
  <si>
    <t>Für Darmkrebszentren ist die Matrix Ergebnisqualität obligat zu bearbeiten.</t>
  </si>
  <si>
    <t>Für die Bewertung der Matrix gelten folgende Regelungen:</t>
  </si>
  <si>
    <t>a)</t>
  </si>
  <si>
    <t>b)</t>
  </si>
  <si>
    <t>c)</t>
  </si>
  <si>
    <t>d)</t>
  </si>
  <si>
    <t>Bei den „hellrot“ hinterlegten Feldern liegt eine Falscheingabe vor, diese ist zu korrigieren.</t>
  </si>
  <si>
    <t>e)</t>
  </si>
  <si>
    <t>Zahlen müssen manuell eingegeben werden, diese dürfen nicht kopiert werden.</t>
  </si>
  <si>
    <t>f)</t>
  </si>
  <si>
    <t>Anmerkungen:</t>
  </si>
  <si>
    <t>In dieser Excel-Vorlage sind die nachfolgend skizzierten Plausibilitätsabfragen hinterlegt.</t>
  </si>
  <si>
    <t>Ein Anspruch auf Vollständigkeit besteht nicht.</t>
  </si>
  <si>
    <t>Tabelle Plausibilitätsabfragen:</t>
  </si>
  <si>
    <t>Bedingung Wert</t>
  </si>
  <si>
    <t>Datenqualität</t>
  </si>
  <si>
    <t>Erläuterung</t>
  </si>
  <si>
    <t>Matrix</t>
  </si>
  <si>
    <t>nicht relevant</t>
  </si>
  <si>
    <t>Zellen müssen nicht ausgefüllt werden</t>
  </si>
  <si>
    <t>relevant</t>
  </si>
  <si>
    <t>leere Zellen</t>
  </si>
  <si>
    <t>Spalte C - G</t>
  </si>
  <si>
    <t>O &lt; 0</t>
  </si>
  <si>
    <t>Werte Spalte O "Pat. tumorfrei" dürfen keine negativen Werte annehmen</t>
  </si>
  <si>
    <t>R, S, T</t>
  </si>
  <si>
    <t>Die einzelnen Werte in den Spalten R, S und T dürfen den Wert in Spalte Q nicht übersteigen</t>
  </si>
  <si>
    <t>M29</t>
  </si>
  <si>
    <t>C &lt; 25</t>
  </si>
  <si>
    <t>Geringe Follow-Up Quote der Nachsorgejahre</t>
  </si>
  <si>
    <t>P &lt; 60%</t>
  </si>
  <si>
    <t>x &lt; 60% || x &gt; 95%</t>
  </si>
  <si>
    <t>Y25</t>
  </si>
  <si>
    <t>x &lt; 80% || x &gt; 99%</t>
  </si>
  <si>
    <t>Y26</t>
  </si>
  <si>
    <t>Z25</t>
  </si>
  <si>
    <t>Z26</t>
  </si>
  <si>
    <t>C22</t>
  </si>
  <si>
    <t>Summe(D14:G14)</t>
  </si>
  <si>
    <t>C23 - C27</t>
  </si>
  <si>
    <t>wie C22, nur anderes Falljahr</t>
  </si>
  <si>
    <t>D22</t>
  </si>
  <si>
    <t>D23 - D27</t>
  </si>
  <si>
    <t>wie D22, nur anderes Falljahr</t>
  </si>
  <si>
    <t>E22</t>
  </si>
  <si>
    <t>Berechnung UICC Stadium I gemäß vorheriges Tabellenblatt (KB - Matrix)</t>
  </si>
  <si>
    <t>Berechnung UICC Stadium II gemäß vorheriges Tabellenblatt (KB - Matrix)</t>
  </si>
  <si>
    <t>wie E22, nur anderes Falljahr</t>
  </si>
  <si>
    <t>Berechnung UICC Stadium III gemäß vorheriges Tabellenblatt (KB - Matrix)</t>
  </si>
  <si>
    <t>F22</t>
  </si>
  <si>
    <t>F23 – F27</t>
  </si>
  <si>
    <t>G22</t>
  </si>
  <si>
    <t>Berechnung UICC Stadium IV gemäß vorheriges Tabellenblatt (KB - Matrix)</t>
  </si>
  <si>
    <t>G23 - G27</t>
  </si>
  <si>
    <t>wie G22, nur anderes Falljahr</t>
  </si>
  <si>
    <t>I22</t>
  </si>
  <si>
    <t>I23 - I27</t>
  </si>
  <si>
    <t>wie I22, nur anderes Falljahr</t>
  </si>
  <si>
    <t>J22</t>
  </si>
  <si>
    <t>1. nur die Fälle aus D22 + E22 + F22 (UICC I - III)</t>
  </si>
  <si>
    <t>J23 - J27</t>
  </si>
  <si>
    <t>wie J22, nur anderes Falljahr</t>
  </si>
  <si>
    <t>K22</t>
  </si>
  <si>
    <t>L22</t>
  </si>
  <si>
    <t>M22</t>
  </si>
  <si>
    <t>M22 = (J22 + K22) / I22</t>
  </si>
  <si>
    <t>Berechnung Zellen in Matrix Ergebnisqualität (am Beispiel Kolon)</t>
  </si>
  <si>
    <t>K23 - K27</t>
  </si>
  <si>
    <t>wie K22, nur anderes Falljahr</t>
  </si>
  <si>
    <t>L23 - L27</t>
  </si>
  <si>
    <t>wie L22, nur anderes Falljahr</t>
  </si>
  <si>
    <t>M23 - M27</t>
  </si>
  <si>
    <t>wie M22, nur anderes Falljahr</t>
  </si>
  <si>
    <t>1. Wenn der Patient nicht in den Zellen Q22-W22 vorkommt</t>
  </si>
  <si>
    <t>O22</t>
  </si>
  <si>
    <t>O23 - O27</t>
  </si>
  <si>
    <t>wie O22, nur anderes Falljahr</t>
  </si>
  <si>
    <t>Q22</t>
  </si>
  <si>
    <t>Jeder Patient mit gültiger (siehe J22 und K22) Follow-Up-Meldung, die in mindestens eines der folgenden Ereignisse erlitten haben: lokoregionäres rezidiv, Lymphknotenrezidiv, Fernmetastasen; und nicht verstorben sind.</t>
  </si>
  <si>
    <t>2. Nur Patienten, die in  J22 und K22 gezählt werden</t>
  </si>
  <si>
    <t>1. Nur Patienten, die in  J22 und K22 gezählt werden</t>
  </si>
  <si>
    <t>wie Q22, nur anderes Falljahr</t>
  </si>
  <si>
    <t>Jeder Patient mit gültiger (siehe J22 und K22) Follow-Up-Meldung, der ein lokoregionäres Rezidiv entwickelt hat, und nicht verstorben ist.</t>
  </si>
  <si>
    <t>1. Nur Patienten, die in J22 und K22 gezählt werden</t>
  </si>
  <si>
    <t>R22</t>
  </si>
  <si>
    <t>wie R22, nur anderes Falljahr</t>
  </si>
  <si>
    <t>S22</t>
  </si>
  <si>
    <t>Jeder Patient mit gültiger (siehe J22 und K22) Follow-Up-Meldung, der ein Lymphknotenrezidiv entwickelt hat, und nicht verstorben ist.</t>
  </si>
  <si>
    <t>wie S22, nur anderes Falljahr</t>
  </si>
  <si>
    <t>T22</t>
  </si>
  <si>
    <t>Jeder Patient mit gültiger (siehe J22 und K22) Follow-Up-Meldung, der Fernmetasten entwickelt hat, und nicht verstorben ist.</t>
  </si>
  <si>
    <t>wie T22, nur anderes Falljahr</t>
  </si>
  <si>
    <t>U22</t>
  </si>
  <si>
    <t>wie U22, nur anderes Falljahr</t>
  </si>
  <si>
    <t>Jeder Patient mit gültiger (siehe J22 und K22) Follow-Up-Meldung, der tumorbedingt verstorben ist.</t>
  </si>
  <si>
    <t>Q23 - Q27</t>
  </si>
  <si>
    <t>R23 - R27</t>
  </si>
  <si>
    <t>S23 - S27</t>
  </si>
  <si>
    <t>T23 - T27</t>
  </si>
  <si>
    <t>U23 - U27</t>
  </si>
  <si>
    <t xml:space="preserve">V22   </t>
  </si>
  <si>
    <t>V23 - V27</t>
  </si>
  <si>
    <t>wie V22, nur anderes Falljahr</t>
  </si>
  <si>
    <t>Jeder Patient mit gültiger (siehe J22 und K22) Follow-Up-Meldung, der nicht tumorbedingt verstorben bzw. bei denen die Todesursache nicht bekannt ist.</t>
  </si>
  <si>
    <t>W22</t>
  </si>
  <si>
    <t>W23 - W27</t>
  </si>
  <si>
    <t>wie W22, nur anderes Falljahr</t>
  </si>
  <si>
    <t>&lt;LokoregionaeresRezidiv&gt;3&lt;/LokoregionaeresRezidiv&gt;</t>
  </si>
  <si>
    <t>&lt;LymphknotenRezidiv&gt;3&lt;/LymphknotenRezidiv&gt;</t>
  </si>
  <si>
    <t>&lt;Fernmetastasen&gt;3&lt;/Fernmetastasen&gt;</t>
  </si>
  <si>
    <t>&lt;Zweittumor&gt;3&lt;/Zweittumor&gt;</t>
  </si>
  <si>
    <t>&lt;LokoregionaeresRezidiv&gt;2&lt;/LokoregionaeresRezidiv&gt;</t>
  </si>
  <si>
    <t>&lt;Zweittumor&gt;1&lt;/Zweittumor&gt;</t>
  </si>
  <si>
    <t>Jeder Patient mit gültiger (siehe J22 und K22) Follow-Up-Meldung, weder Lokoregionäresrezidiv noch Lymphknotenrezidiv noch Fernmetastasen entwickelt hat, aber der einen Zweittumor entwickelt hat und nicht verstorben ist.</t>
  </si>
  <si>
    <r>
      <t xml:space="preserve">Follow-Up-Daten vom Zentrum  
(bzw. Quelle nicht bekannt) </t>
    </r>
    <r>
      <rPr>
        <vertAlign val="superscript"/>
        <sz val="8"/>
        <rFont val="Arial"/>
        <family val="2"/>
      </rPr>
      <t>3 4</t>
    </r>
  </si>
  <si>
    <t>Nicht tumorbedingt gestorben bzw. Todesursache unbekannt</t>
  </si>
  <si>
    <t>„Hellgrün“ hinterlegte Felder weisen auf Unplausibilitäten hin. Diese Werte sind zu analysieren und das Ergebnis ist auf dem Folgeblatt „Datendefizite_Matrix-Kolon“ darzulegen.</t>
  </si>
  <si>
    <t>Von Seiten des Fachexperten können weitere Unplausibilitäten bzw. Inkorrektheiten identifiziert und im Rahmen des Auditergebnisses dargestellt werden.</t>
  </si>
  <si>
    <t>Spalte / Zelle</t>
  </si>
  <si>
    <t>Nicht ausgefüllte Zellen von relevanten Nachsorgejahren</t>
  </si>
  <si>
    <t>Alle relevanten Nachsorgejahre sind zu bearbeiten, abhängig vom Datum der Erstzertifizierung</t>
  </si>
  <si>
    <t>Q &lt; Max(R bis T)</t>
  </si>
  <si>
    <t>M &lt; 70%</t>
  </si>
  <si>
    <t>Y22</t>
  </si>
  <si>
    <t>x &lt; 50% || x &gt; 90%</t>
  </si>
  <si>
    <t>DFS auffällig niedrig oder hoch</t>
  </si>
  <si>
    <t>Y23</t>
  </si>
  <si>
    <t>x &lt; 55% || x &gt; 90%</t>
  </si>
  <si>
    <t>Y24</t>
  </si>
  <si>
    <t>x &lt; 65% || x &gt; 95%</t>
  </si>
  <si>
    <t>Z22</t>
  </si>
  <si>
    <t>OAS auffällig niedrig oder hoch</t>
  </si>
  <si>
    <t>Z23</t>
  </si>
  <si>
    <t>Z24</t>
  </si>
  <si>
    <t>x &lt; 70% || x &gt; 99%</t>
  </si>
  <si>
    <t>„Hellgrün“ hinterlegte Felder weisen auf Unplausibilitäten hin. Diese Werte sind zu analysieren und das Ergebnis ist auf dem Folgeblatt „Datendefizite_Matrix-Rektum“ darzulegen.</t>
  </si>
  <si>
    <t>x &lt; 45% || x &gt; 75%</t>
  </si>
  <si>
    <t>x &lt; 50% || x &gt; 80%</t>
  </si>
  <si>
    <t>x &lt; 55% || x &gt; 85%</t>
  </si>
  <si>
    <t>x &lt; 60% || x &gt; 85%</t>
  </si>
  <si>
    <t>x &lt; 60% || x &gt; 90%</t>
  </si>
  <si>
    <t>Nicht relevant</t>
  </si>
  <si>
    <t>Erläuterung der Spalten Y (DFS) und Z (OAS)</t>
  </si>
  <si>
    <t>abs.</t>
  </si>
  <si>
    <t>in %</t>
  </si>
  <si>
    <t xml:space="preserve">unter Risiko </t>
  </si>
  <si>
    <t>Mediane Nachbeobachtungsdauer</t>
  </si>
  <si>
    <t>Mediane Zeit ohne Ereignis</t>
  </si>
  <si>
    <t>Minimale Nachbeobachtungsdauer</t>
  </si>
  <si>
    <t>Maximale Nachbeobachtungsdauer</t>
  </si>
  <si>
    <t>Auswertungstyp</t>
  </si>
  <si>
    <t>Primärfälle 2007</t>
  </si>
  <si>
    <t>Beobachtungszeitraum</t>
  </si>
  <si>
    <t>5 Jahre (60 Monate)</t>
  </si>
  <si>
    <t>Ereignisse</t>
  </si>
  <si>
    <t>M8  Präoperative / definitive Chemotherapie - Grund der Beendigung der Chemotherapie</t>
  </si>
  <si>
    <t>1,0</t>
  </si>
  <si>
    <t>verstorben
5.7 = 1 ║2 ║ 3</t>
  </si>
  <si>
    <t>Wiedererkrankungsereignisse
(DFS-Ereignis)</t>
  </si>
  <si>
    <t>Nach folgender Berechnung wird nun die Wahrscheinlichkeit berechnet nach exakt 5 Jahren nicht wiedererkrankt zu sein.</t>
  </si>
  <si>
    <t xml:space="preserve">B </t>
  </si>
  <si>
    <t xml:space="preserve">verstorben
</t>
  </si>
  <si>
    <t>letzte Meldung
kein OAS-Ereignis</t>
  </si>
  <si>
    <t>Nach folgender Berechnung wird nun die Wahrscheinlichkeit berechnet nach exakt 5 Jahren nicht verstorben zu sein.</t>
  </si>
  <si>
    <t>Mediane Nachbeoachtungsdauer</t>
  </si>
  <si>
    <t>Minimale Nachbeoachtungsdauer</t>
  </si>
  <si>
    <t>Maximale Nachbeoachtungsdauer</t>
  </si>
  <si>
    <t>Jahre</t>
  </si>
  <si>
    <t>Disease-Free-Survival-Rate in %</t>
  </si>
  <si>
    <t>Overall Survival</t>
  </si>
  <si>
    <t>Tod</t>
  </si>
  <si>
    <t>Zensierung</t>
  </si>
  <si>
    <t>Disease Free Survival</t>
  </si>
  <si>
    <t>Overall-Survival-Rate in %</t>
  </si>
  <si>
    <t xml:space="preserve">5,0 </t>
  </si>
  <si>
    <t>Zensierung Endpunkt (Zelle Z22)</t>
  </si>
  <si>
    <t>Zensierung Endpunkt (Zelle Y22)</t>
  </si>
  <si>
    <t>Anzahl</t>
  </si>
  <si>
    <t xml:space="preserve">    - postoperativ verstorben</t>
  </si>
  <si>
    <t>Zeit zum Ereignis / Zensierung
t</t>
  </si>
  <si>
    <t>f) kein Zentrumsfall</t>
  </si>
  <si>
    <t>Berechnung</t>
  </si>
  <si>
    <t>Kommentar</t>
  </si>
  <si>
    <t>Die Zuordnung zu den Jahren erfolgt, wie in der Matrix, über  das Falldatum (OP-Datum, Datum endoskopischer Eingriff oder Datum Erstdiagnose). Der Beginn der Kaplan-Meier-Berechnung ist immer das Datum der Erstdiagnose.</t>
  </si>
  <si>
    <t>D14 = 1</t>
  </si>
  <si>
    <t>B1 = 1</t>
  </si>
  <si>
    <t xml:space="preserve">    - UICC IV </t>
  </si>
  <si>
    <t xml:space="preserve">  Todesdatum (Q1; Q6 ≠ 0) 
-  OP-Datum (G2) 
&lt; 30 Tage</t>
  </si>
  <si>
    <t>gemäß Fußnote 3 der Matrix</t>
  </si>
  <si>
    <t>Anzahl Primärfälle 2007</t>
  </si>
  <si>
    <t>Grundgesamtheit</t>
  </si>
  <si>
    <t xml:space="preserve">             -    UICC IV</t>
  </si>
  <si>
    <t xml:space="preserve">             -    postoperativ verstorben</t>
  </si>
  <si>
    <t>Berechnungsformeln</t>
  </si>
  <si>
    <t xml:space="preserve">Kategorie
</t>
  </si>
  <si>
    <r>
      <t>Zensierung nach Tagen zw. Erstdiagnose und der letzten Meldung vor 1826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1 │ 2 │ 3) =  T</t>
    </r>
    <r>
      <rPr>
        <vertAlign val="superscript"/>
        <sz val="8"/>
        <color indexed="8"/>
        <rFont val="Arial"/>
        <family val="2"/>
      </rPr>
      <t>CO</t>
    </r>
    <r>
      <rPr>
        <sz val="8"/>
        <color indexed="8"/>
        <rFont val="Arial"/>
        <family val="2"/>
      </rPr>
      <t>+ 1), dann Zensierung C (ζi  = 0) nach (SUMME = Q1</t>
    </r>
    <r>
      <rPr>
        <vertAlign val="superscript"/>
        <sz val="8"/>
        <color indexed="8"/>
        <rFont val="Arial"/>
        <family val="2"/>
      </rPr>
      <t>a</t>
    </r>
    <r>
      <rPr>
        <sz val="8"/>
        <color indexed="8"/>
        <rFont val="Arial"/>
        <family val="2"/>
      </rPr>
      <t xml:space="preserve"> - D1) Tagen
</t>
    </r>
  </si>
  <si>
    <r>
      <t>Anzahl Tage zwischen Erstdiagnose und Tod
Wenn Q1</t>
    </r>
    <r>
      <rPr>
        <vertAlign val="superscript"/>
        <sz val="8"/>
        <color indexed="8"/>
        <rFont val="Arial"/>
        <family val="2"/>
      </rPr>
      <t>V</t>
    </r>
    <r>
      <rPr>
        <sz val="8"/>
        <color indexed="8"/>
        <rFont val="Arial"/>
        <family val="2"/>
      </rPr>
      <t xml:space="preserve"> mit (Q6 = 1 │ 2 │ 3) innerhalb von D1 bis T</t>
    </r>
    <r>
      <rPr>
        <vertAlign val="superscript"/>
        <sz val="8"/>
        <color indexed="8"/>
        <rFont val="Arial"/>
        <family val="2"/>
      </rPr>
      <t>CO</t>
    </r>
    <r>
      <rPr>
        <sz val="8"/>
        <color indexed="8"/>
        <rFont val="Arial"/>
        <family val="2"/>
      </rPr>
      <t>, dann ist Q1</t>
    </r>
    <r>
      <rPr>
        <vertAlign val="superscript"/>
        <sz val="8"/>
        <color indexed="8"/>
        <rFont val="Arial"/>
        <family val="2"/>
      </rPr>
      <t>V</t>
    </r>
    <r>
      <rPr>
        <sz val="8"/>
        <color indexed="8"/>
        <rFont val="Arial"/>
        <family val="2"/>
      </rPr>
      <t xml:space="preserve"> ein Ereignis E (ζi  =1) nach (SUMME = Q1</t>
    </r>
    <r>
      <rPr>
        <vertAlign val="superscript"/>
        <sz val="8"/>
        <color indexed="8"/>
        <rFont val="Arial"/>
        <family val="2"/>
      </rPr>
      <t>V</t>
    </r>
    <r>
      <rPr>
        <sz val="8"/>
        <color indexed="8"/>
        <rFont val="Arial"/>
        <family val="2"/>
      </rPr>
      <t xml:space="preserve">- D1) Tagen.
</t>
    </r>
  </si>
  <si>
    <t>3. Berechnung Zeitraum und Sortierung nach Tagen</t>
  </si>
  <si>
    <t>4. Berechnung 5-Jahres-DFS-Wahrscheinlichkeit</t>
  </si>
  <si>
    <t>4. Berechnung 5-Jahres-OAS-Wahrscheinlichkeit</t>
  </si>
  <si>
    <t>Matrix - Kaplan-Meier-Zellen allgemein</t>
  </si>
  <si>
    <t>Matrix - Kaplan-Meier-Zellen DFS I</t>
  </si>
  <si>
    <t>Matrix - Kaplan-Meier-Zellen OAS I</t>
  </si>
  <si>
    <r>
      <t xml:space="preserve">Berechung Zeitraum
D1 = Datum Erstdiagnose
Q1 = Datum Follow-Up
</t>
    </r>
    <r>
      <rPr>
        <i/>
        <sz val="8"/>
        <color indexed="8"/>
        <rFont val="Arial"/>
        <family val="2"/>
      </rPr>
      <t xml:space="preserve">
</t>
    </r>
  </si>
  <si>
    <t>Anzahl Primärfälle</t>
  </si>
  <si>
    <t>Max. 5 Jahre</t>
  </si>
  <si>
    <t>Disease Free Survival (DFS)</t>
  </si>
  <si>
    <t>Primärfälle Kolonkarzinom</t>
  </si>
  <si>
    <t>Es zählen alle Operationen mit Stomaanlage (protektiv und definitiv).</t>
  </si>
  <si>
    <t xml:space="preserve">Eine postoperative Wundinfektion liegt vor, wenn diese innerhalb von 30 Tagen diagnostiziert worden ist und eine chirurgische Intervention (mindestens Spreizung / Spülung/VAC-Verband) nach sich zieht.               </t>
  </si>
  <si>
    <t xml:space="preserve">8574/3 </t>
  </si>
  <si>
    <t>entspricht "Matrix - KM-Zellen DFS II"</t>
  </si>
  <si>
    <t>entspricht "Matrix - KM-Zellen OAS II"</t>
  </si>
  <si>
    <r>
      <rPr>
        <b/>
        <sz val="8"/>
        <color indexed="8"/>
        <rFont val="Arial"/>
        <family val="2"/>
      </rPr>
      <t>Anzahl Tage zwischen Erstdiagnose und Tod</t>
    </r>
    <r>
      <rPr>
        <sz val="8"/>
        <color indexed="8"/>
        <rFont val="Arial"/>
        <family val="2"/>
      </rPr>
      <t xml:space="preserve">
Wenn Q1</t>
    </r>
    <r>
      <rPr>
        <vertAlign val="superscript"/>
        <sz val="8"/>
        <color indexed="8"/>
        <rFont val="Arial"/>
        <family val="2"/>
      </rPr>
      <t>V</t>
    </r>
    <r>
      <rPr>
        <sz val="8"/>
        <color indexed="8"/>
        <rFont val="Arial"/>
        <family val="2"/>
      </rPr>
      <t xml:space="preserve"> mit (Q6 = 1 │ 2 │ 3), dann ist Q1 ein Ereignis E (ζi  =1) nach (SUMME = Q1- D1) Tagen.
</t>
    </r>
  </si>
  <si>
    <r>
      <t xml:space="preserve">Berechnung Zeitraum
D1 = Datum Erstdiagnose
Q1 = Datum Follow-Up
</t>
    </r>
    <r>
      <rPr>
        <i/>
        <sz val="8"/>
        <color indexed="8"/>
        <rFont val="Arial"/>
        <family val="2"/>
      </rPr>
      <t>Q1</t>
    </r>
    <r>
      <rPr>
        <i/>
        <vertAlign val="superscript"/>
        <sz val="8"/>
        <color indexed="8"/>
        <rFont val="Arial"/>
        <family val="2"/>
      </rPr>
      <t xml:space="preserve">V </t>
    </r>
    <r>
      <rPr>
        <i/>
        <sz val="8"/>
        <color indexed="8"/>
        <rFont val="Arial"/>
        <family val="2"/>
      </rPr>
      <t>= Datum Tod</t>
    </r>
  </si>
  <si>
    <r>
      <t xml:space="preserve">Primärfälle Kolon aus den Jahren </t>
    </r>
    <r>
      <rPr>
        <b/>
        <sz val="8"/>
        <rFont val="Arial"/>
        <family val="2"/>
      </rPr>
      <t>2009 - 2012</t>
    </r>
  </si>
  <si>
    <t xml:space="preserve">                - prätherapeutisches UICC-Stadium IV</t>
  </si>
  <si>
    <t xml:space="preserve">                - prätherapeutisches UICC-Stadium nicht
                  vorhanden 
</t>
  </si>
  <si>
    <t xml:space="preserve">                - keine Vollremission erreicht (UICC I – III)</t>
  </si>
  <si>
    <t>Spezifikation wurde im Workshop der DKG/ADT/KoQ am 22.11.2012 konsentiert</t>
  </si>
  <si>
    <t xml:space="preserve">Die Zuordnung zu den Jahren erfolgt, wie in der Matrix, über  das Falldatum (OP-Datum, Datum endoskopischer Eingriff oder Datum Erstdiagnose). Der Beginn der Kaplan-Meier-Berechnung ist immer das Datum der Erstdiagnose.
</t>
  </si>
  <si>
    <t xml:space="preserve">             -    kein UICC Stadium</t>
  </si>
  <si>
    <r>
      <t>Kaplan-Meier-Schätzung am Ende des Zeitabschnitts bis t</t>
    </r>
    <r>
      <rPr>
        <vertAlign val="subscript"/>
        <sz val="8"/>
        <rFont val="Arial"/>
        <family val="2"/>
      </rPr>
      <t>i
Pi (t) = π Li
          ti &lt; t</t>
    </r>
  </si>
  <si>
    <r>
      <t>3. Berechnung Kaplan-Meier-Schätzer zum Zeitpunkt t</t>
    </r>
    <r>
      <rPr>
        <b/>
        <vertAlign val="subscript"/>
        <sz val="8"/>
        <color indexed="8"/>
        <rFont val="Arial"/>
        <family val="2"/>
      </rPr>
      <t xml:space="preserve">i </t>
    </r>
    <r>
      <rPr>
        <b/>
        <sz val="8"/>
        <color indexed="8"/>
        <rFont val="Arial"/>
        <family val="2"/>
      </rPr>
      <t>(Auszug)</t>
    </r>
  </si>
  <si>
    <r>
      <t>Zensierung nach exakt 1826 Tagen (5,0 Jahre)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 ist die einzige Follow-Up-Meldung, dann ist
(Q1Tb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</si>
  <si>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Follow-Up-Meldung
Wenn (Q1  mit (Q6 = 0) =   T</t>
    </r>
    <r>
      <rPr>
        <vertAlign val="superscript"/>
        <sz val="8"/>
        <color indexed="8"/>
        <rFont val="Arial"/>
        <family val="2"/>
      </rPr>
      <t>CO</t>
    </r>
    <r>
      <rPr>
        <sz val="8"/>
        <color indexed="8"/>
        <rFont val="Arial"/>
        <family val="2"/>
      </rPr>
      <t>-1), dann Zensierung Z (ζi  =0) nach (SUMME = Q1 - D1) Tage</t>
    </r>
  </si>
  <si>
    <r>
      <rPr>
        <b/>
        <sz val="8"/>
        <color indexed="8"/>
        <rFont val="Arial"/>
        <family val="2"/>
      </rPr>
      <t>Anzahl Tage zwischen Erstdiagnose und akutellster Follow-Up-Meldung "lebend"</t>
    </r>
    <r>
      <rPr>
        <sz val="8"/>
        <color indexed="8"/>
        <rFont val="Arial"/>
        <family val="2"/>
      </rPr>
      <t xml:space="preserve">
Wenn Q1 mit (Q6 = 1 │ 2 │ 3 = 0)  dann Zensierung Z (ζi  =0) nach (SUMME = Q1 - D1) Tagen
</t>
    </r>
  </si>
  <si>
    <t xml:space="preserve">Kleinster Abstand Datum Erstdiagnose bis 
letzte Follow-Up-Meldung innerhalb 1826 Tage  </t>
  </si>
  <si>
    <t xml:space="preserve">Größter Abstand Datum Erstdiagnose bis 
letzte Follow-Up-Meldung innerhalb 1826 Tage  </t>
  </si>
  <si>
    <t>Kaplan-Meier DFS I</t>
  </si>
  <si>
    <r>
      <t xml:space="preserve">Fehlende Definition von Tumorfreiheit (Organspezifische Problematik)
Darm (operierte / endoskopische Primärfälle UICC I-III)
R0 Vollremission erreicht
</t>
    </r>
    <r>
      <rPr>
        <sz val="8"/>
        <rFont val="Arial"/>
        <family val="2"/>
      </rPr>
      <t xml:space="preserve">R2 keine Vollremission erreicht (Lebermetastasenresektion wird nicht durchgeführt)
</t>
    </r>
  </si>
  <si>
    <t xml:space="preserve">
</t>
  </si>
  <si>
    <t>Kaplan-Meier OAS II</t>
  </si>
  <si>
    <t>Kaplan-Meier OAS I</t>
  </si>
  <si>
    <t>Kaplan-Meier DFS II</t>
  </si>
  <si>
    <t xml:space="preserve">Kleinster Abstand Datum Erstdiagnose bis letzte Follow-Up-Meldung innerhalb 1826 Tage  </t>
  </si>
  <si>
    <t>C &lt; 16</t>
  </si>
  <si>
    <t>Status ζi
1 = Ereignis (E)
0 = zensiert (Z)</t>
  </si>
  <si>
    <t>Ereignis</t>
  </si>
  <si>
    <t>Matrix - Kaplan-Meier-Zellen DFS II (Grafische Darstellung)</t>
  </si>
  <si>
    <t>Matrix - Kaplan-Meier-Zellen OAS II (Grafische Darstellung)</t>
  </si>
  <si>
    <t>numerisch
Zeichen zulassen</t>
  </si>
  <si>
    <t>8201/3</t>
  </si>
  <si>
    <t>8230/3</t>
  </si>
  <si>
    <t>8265/3</t>
  </si>
  <si>
    <t>8490/3</t>
  </si>
  <si>
    <t>8510/3</t>
  </si>
  <si>
    <t>WHO Adeno-
Carcinoma</t>
  </si>
  <si>
    <t>WHO 
Carcinoma</t>
  </si>
  <si>
    <t>nicht auf 
WHO-Liste</t>
  </si>
  <si>
    <t>Lokalrezidiv
Lymphknoten-rezidiv
Fernmetastasen</t>
  </si>
  <si>
    <t>Mediane Überlebenszeit</t>
  </si>
  <si>
    <t xml:space="preserve">Zeitpunkt, an dem die 50 %-Grenze erreicht wird. </t>
  </si>
  <si>
    <t>--</t>
  </si>
  <si>
    <t xml:space="preserve">K </t>
  </si>
  <si>
    <t>Resektion der Lebermetastasen  ohne vorherige Chemotherapie, die sich explizit auf die Metastasen bezogen hat.</t>
  </si>
  <si>
    <t>Resektion der Lebermetastasen nach vorheriger Chemotherapie, die sich explizit auf die Metastasen bezogen hat.</t>
  </si>
  <si>
    <t>M7 Präoperative  / definitive Chemotherapie - Ende</t>
  </si>
  <si>
    <t>Q5
0 = negativ
1 = positiv neu
2 = positiv alt 
3 = nicht bekannt</t>
  </si>
  <si>
    <t>Q4
0 = negativ
1 = positiv neu
2 = positiv alt 
3 = nicht bekannt</t>
  </si>
  <si>
    <t>Q3
0 = negativ
1 = positiv neu
2 = positiv alt 
3 = nicht bekannt</t>
  </si>
  <si>
    <t>Q2
0 = negativ
1 = positiv neu
2 = positiv alt 
3 = nicht bekannt</t>
  </si>
  <si>
    <t>≠ 1-4</t>
  </si>
  <si>
    <t>1.4) nicht operierter Primärfall (kurativ)</t>
  </si>
  <si>
    <t xml:space="preserve">Es werden nur Nachsorgedaten berücksichtigt, die ein Datum bis zum Ende des Kennzahlenjahres (31.12.yyyy) aufweisen. </t>
  </si>
  <si>
    <t xml:space="preserve">4.  Wenn ((Q7 = 1) (Quelle letzte Follow-Up-Meldung im Kennzahlenjahr: vom Krebsregister)) 
         &amp;&amp; ((Q6 = 1 || 2 || 3 ) (Patient verstorben zwischen Erstdiagnose und Ende Kennzahlenjahr (Datum ED - 31.12.yyyy)) 
               || [(Q6 = 0 &amp;&amp; Q1 (Datum einer Follow-Up-Meldung) = Kennzahlenjahr (01.01.yyyy - 31.12.yyyy) 
                  &amp;&amp; Q2-5 ≠ 3] (Vital- und Tumorstatus)
</t>
  </si>
  <si>
    <t>3. Q1 ist die letzte Follow-Up-Zeile im Kennzahlenjahr (01.01.yyyy - 31.12.yyyy) &amp;&amp;  (Q2 – Q5 = 0) &amp;&amp;  (Q6 = 0)</t>
  </si>
  <si>
    <t>2. Letzte Follow-Up-Zeile: (Q2 = 1 || 2) || (Q3 = 1 || 2) || (Q4 = 1 || 2) &amp;&amp; (Q6 = 0) &amp;&amp; Q1 bis 31.12.yyyy (Kennzahlenjahr oder vorher)</t>
  </si>
  <si>
    <t>2. Letzte Follow-Up-Zeile: If (Q2 = 1 || 2) &amp;&amp; (Q6 = 0)  &amp;&amp; Q1 bis 31.12.yyyy (Kennzahlenjahr oder vorher)</t>
  </si>
  <si>
    <t>2. Letzte Follow-Up-Zeile: (Q3 = 1 || 2) &amp;&amp; (Q6 = 0) &amp;&amp; Q1 bis 31.12.yyyy (Kennzahlenjahr oder vorher)</t>
  </si>
  <si>
    <t>2. Letzte Follow-Up-Zeile: (Q4 = 1 || 2) &amp;&amp; (Q6 = 0) &amp;&amp; Q1 bis 31.12.yyyy (Kennzahlenjahr oder vorher)</t>
  </si>
  <si>
    <t>2. Letzte Follow-Up-Zeile: (Q2 ≠ 1 || 2) &amp;&amp; (Q3 ≠ 1 || 2) &amp;&amp; (Q4 ≠ 1 || 2) &amp;&amp; (Q5 = 1 || 2) &amp;&amp; (Q6 = 0) &amp;&amp; Q1 bis 31.12.yyyy (Kennzahlenjahr) &amp;&amp; ohne Ereignisse in Spalten P (lokoregionäres Rezidiv), Q (Lymphknotenrezidiv), Fernmetastasen)</t>
  </si>
  <si>
    <t>2. Letzte Follow-Up-Zeile: (Q6 = 1) &amp;&amp; Q1 bis 31.12.yyyy (Kennzahlenjahr oder vorher)</t>
  </si>
  <si>
    <t xml:space="preserve">2. Letzte Follow-Up-Zeile:  (Q6 = 2 || Q6 = 3) &amp;&amp; Q1 bis 31.12.yyyy (Kennzahlenjahr oder vorher) </t>
  </si>
  <si>
    <t>&lt; 2012-03-01</t>
  </si>
  <si>
    <t>Datum Erstdiagnose Primärtumor &gt; Follow-Up-Datum</t>
  </si>
  <si>
    <t>2012-03-01</t>
  </si>
  <si>
    <t>8244/3</t>
  </si>
  <si>
    <t xml:space="preserve">1 │ 2 │ 3│ 4│ 5 </t>
  </si>
  <si>
    <r>
      <t>1 │ 2 │ 3│ 4│ 5</t>
    </r>
    <r>
      <rPr>
        <sz val="8"/>
        <color rgb="FFFF0000"/>
        <rFont val="Arial"/>
        <family val="2"/>
      </rPr>
      <t xml:space="preserve"> </t>
    </r>
  </si>
  <si>
    <t>Bisher gab es nur die Unterscheidung Primärfall ja/nein. Ein
Primärfall muss zwei Kriterien erfüllen. Er muss ein Zentrumsfall sein - dies entspricht im Wesentlichen der Primärfalldefinition, jedoch ohne das Kriterium "Primärtumor". Ist ein Zentrumsfall gleichzeitig ein Primärtumor, spricht man von Primärfall.  Die XML-OncoBox überprüft, ob die vom Tumordokumentationssystem gemeldeten Primärfälle tatsächlich beides sind, Zentrumsfall und Primärerkrankung.</t>
  </si>
  <si>
    <t>Nicht alle Kennzahlen können mit der XML-OncoBox automatisch generiert werden:
Kennzahl Nr. 2: Prätherapeutische Fallvorstellen Rez./Metas.
Kennzahl Nr. 6: Rücklaufquote Patientenbefragung
Kennzahl Nr. 11/12: Hierbei handelt es sich zweimal um Kennzahlen zur Endoskopie, die eine größere Grundgesamtheit als die Tumorpatienten abbilden.
Die Kennzahl Nr. 7 (Studienquote) wird zwar berechnet; der Zähler umfasst aber nur die dokumentierten Primärfälle umfassen.</t>
  </si>
  <si>
    <t>XML-OncoBox für Darmkrebszentren</t>
  </si>
  <si>
    <t>Wiedererkrankung: nur Primärfälle werden in der XML-OncoBox berücksichtigt</t>
  </si>
  <si>
    <t>O - U</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</si>
  <si>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das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</si>
  <si>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C1</t>
  </si>
  <si>
    <t>H2 Postoperative Histologie / Staging - pN</t>
  </si>
  <si>
    <t>H3 Postoperative Histologie / Staging - M</t>
  </si>
  <si>
    <t>Ergänzende Anmerkungen zur Verifizierung von Follow-Up-Meldungen (Q1-Q7)</t>
  </si>
  <si>
    <t>Mögliche Folgen von Follow-Up-Meldungen</t>
  </si>
  <si>
    <t xml:space="preserve">Q2
0 │ 1 │ 2 │ 3 </t>
  </si>
  <si>
    <t xml:space="preserve">Q3
0 │ 1 │ 2 │ 3 </t>
  </si>
  <si>
    <t xml:space="preserve">Q4
0 │ 1 │ 2 │ 3 </t>
  </si>
  <si>
    <t xml:space="preserve">Q5
0 │ 1 │ 2 │ 3 </t>
  </si>
  <si>
    <t xml:space="preserve">Q6
0 │ 1 │ 2 │ 3 </t>
  </si>
  <si>
    <t xml:space="preserve">Q7
1 │ 2 │ 3 │ 4 │ 5 │ 6  │7  </t>
  </si>
  <si>
    <t>0 = negativ
1 = positiv neu
2 = positiv alt 
3 = nicht bekannt</t>
  </si>
  <si>
    <t>0 = nicht verstorben
1 = tumorbedingt verstorben
2 = nicht tumorbedingt verstorben
3 = Todesursache unbekannt</t>
  </si>
  <si>
    <t>Nur Meldungen mit Vitalstatus "lebend" und Tumorstatus "kein Ereignis"</t>
  </si>
  <si>
    <t>2010-07-03</t>
  </si>
  <si>
    <t>Im Verlauf gibt es nur Meldungen, in dem Vital- und Tumorstatus bekannt sind.</t>
  </si>
  <si>
    <t>2010-12-04</t>
  </si>
  <si>
    <t>2011-04-04</t>
  </si>
  <si>
    <t>2013-07-13</t>
  </si>
  <si>
    <t>1 Wiedererkrankungsereignis nach Meldungen mit Vitalstatus "lebend" und Tumorstatus "kein Ereignis" als letzte vorliegende Information</t>
  </si>
  <si>
    <t>2 synchrone  Wiedererkrankungsereignis nach Meldungen mit Vitalstatus "lebend" und Tumorstatus "kein Ereignis" als letzte vorliegende Information</t>
  </si>
  <si>
    <t>Nach Wiedererkrankung weitere Follow-Up-Meldungen zum Tumor- bzw. Vitalstatus</t>
  </si>
  <si>
    <t>Ist in einer Kategorie (hier: Lokoregionäres Rezidiv) eine Tumorerkrankung aufgetreten, muss in allen weiteren folgenden Follow-Up-Meldungen dieser Kategorie eine 2 folgen.</t>
  </si>
  <si>
    <t>2013-10-12</t>
  </si>
  <si>
    <t>Nach Wiedererkrankung weitere Follow-Up-Meldungen zum Vitalstatus</t>
  </si>
  <si>
    <t xml:space="preserve">Ist nur der Vitalstatus bekannt, wird in allen Feldern Q2-Q5 eine "3" gemeldet, es sei denn, zuvor ist in der gleichen Kategorie Q2-Q5 ein Ereignis aufgetreten (1 oder 2).
</t>
  </si>
  <si>
    <t>Vollständige Follow-Up-Meldung (Vital- und Tumorstatus) nach Vitalstatusmeldungen</t>
  </si>
  <si>
    <t>Nur Vitalstatus im Follow-Up</t>
  </si>
  <si>
    <t>Fehlerhafte Folgen von Follow-Up-Meldungen</t>
  </si>
  <si>
    <t>"Tumorfrei"-Meldung nach Ereignis</t>
  </si>
  <si>
    <t>Korrektur</t>
  </si>
  <si>
    <t>Erneute Wiedererkrankung an gleicher Stelle</t>
  </si>
  <si>
    <t>"unbekannt"-Meldung nach Ereignis (1)</t>
  </si>
  <si>
    <t>"tumorfrei"-Meldung nach Ereignis</t>
  </si>
  <si>
    <t>In der XML-OncoBox werden Follow-Up-Meldungen kumuliert. D.h., ein Kategorie, in der ein Ereignis auftrat, kann im nächsten Datum nicht "0" sein</t>
  </si>
  <si>
    <t>"Neuereignis"-Meldung nach Ereignis</t>
  </si>
  <si>
    <t>In der XML-OncoBox werden Follow-Up-Meldungen kumuliert. D.h., ein Kategorie, in der ein Ereignis auftrat, kann im nächsten Datum nicht "1" (neues Ereignis) sein</t>
  </si>
  <si>
    <t>"unbekannt"-Meldung nach Ereignis (2)</t>
  </si>
  <si>
    <t xml:space="preserve">Ereignis (2) nach "unbekannt"-Meldung </t>
  </si>
  <si>
    <t>Fehler innerhalb von Follow-Up-Meldungen</t>
  </si>
  <si>
    <t>Unvollständige Information zum Tumorstatus - Beispiel 1</t>
  </si>
  <si>
    <t>Korrekturmöglichkeit 1 (Tumorstatus nur partiell bekannt)</t>
  </si>
  <si>
    <t>Korrekturmöglichkeit 2 (Tumorstatusekannt)</t>
  </si>
  <si>
    <t>0 oder 1</t>
  </si>
  <si>
    <t>Unvollständige Information zum Tumorstatus - Beispiel 2</t>
  </si>
  <si>
    <t>Korrekturmöglichkeit 2 (Tumorstatus bekannt)</t>
  </si>
  <si>
    <t>Unvollständige Information zum Tumorstatus - Beispiel 3</t>
  </si>
  <si>
    <t>Korrekturmöglichkeit 1</t>
  </si>
  <si>
    <t>Korrekturmöglichkeit 2</t>
  </si>
  <si>
    <t>J22 + K22 + L22</t>
  </si>
  <si>
    <t>Ø Follow-Up Quote der letzten 1-3 Jahre: (Bei EZ 2012/11: leer, bei EZ 2010: M29=M26; bei EZ 2009: M29 = (M25+M26)/2); bei EZ 2008-5: M29 = (M24+M25+M26)/3)</t>
  </si>
  <si>
    <t>Summe aller Primärfälle aus dem Jahr 2007</t>
  </si>
  <si>
    <t>Falldatum = 2007</t>
  </si>
  <si>
    <t>Wenn Falldatum =  2008 || 2009 || 2010 || 2011 || 2012</t>
  </si>
  <si>
    <t xml:space="preserve">Gesamtanzahl Primärfälle Kolon 2007
</t>
  </si>
  <si>
    <t>Q2 Follow-Up-Meldung 
n - Lokoregionäres Rezidiv</t>
  </si>
  <si>
    <t>Q3 Follow-Up-Meldung 
n - Lymphknotenrezidiv</t>
  </si>
  <si>
    <t>Q4 Follow-Up-Meldung 
n -  Fernmetastasen</t>
  </si>
  <si>
    <t>Q5 Follow-Up-Meldung 
n - Zweittumor</t>
  </si>
  <si>
    <t>Q1 Follow-Up-Meldung 
n - Datum</t>
  </si>
  <si>
    <t>Q7 Follow-Up-Meldung 
n - Quelle Follow-Up</t>
  </si>
  <si>
    <t>In der XML-OncoBox werden Follow-Up-Meldungen kumuliert. D.h., in einer Kategorie, in der ein Ereignis aufgetreten ist, kann im nächsten Datum nicht "unbekannt" sein</t>
  </si>
  <si>
    <r>
      <t xml:space="preserve">Es wurden weder ein lokoregionäres Rezidiv noch Zweittumor diagnostiziert.  Es ist jedoch unbekannt, ob ein Lymphknotenrezidiv bzw. Fernmetastasen diagnostiziert (oder nicht) wurden ("3"). Diese Meldung sieht die XML-OncoBox nicht vor.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</si>
  <si>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 kein Lokalrezidiv diagnostiziert. Es ist jedoch unbekannt, ob ein Lymphknotenrezidiv, Fernmetastasen oder ein Zweittumor diagnostiziert  wurde (oder nicht) ("3").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</si>
  <si>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wurden weder ein lokoregionäres Rezidiv noch Fernmetastasen noch ein Zweittumor diagnostiziert. Es ist jedoch unbekannt, ob ein Lymphknotenrezidiv diagnostiziert (oder nicht) wurde ("3"). Diese Meldung sieht die XML-OncoBox </t>
    </r>
    <r>
      <rPr>
        <b/>
        <u/>
        <sz val="8"/>
        <color theme="1"/>
        <rFont val="Arial"/>
        <family val="2"/>
      </rPr>
      <t>nicht vor.</t>
    </r>
    <r>
      <rPr>
        <sz val="8"/>
        <color theme="1"/>
        <rFont val="Arial"/>
        <family val="2"/>
      </rPr>
      <t xml:space="preserve"> Entweder ist der Tumorstatus in allen Ereigniskategorien bekannt (0 oder 1) oder unbekannt (bei allen 3).</t>
    </r>
  </si>
  <si>
    <t>C2.6
0 = nein
1 = ja</t>
  </si>
  <si>
    <t xml:space="preserve">D1 Diagnose - Datum Erstdiagnose Primärtumor
</t>
  </si>
  <si>
    <r>
      <t xml:space="preserve">    - keine Vollremission </t>
    </r>
    <r>
      <rPr>
        <b/>
        <sz val="8"/>
        <rFont val="Arial"/>
        <family val="2"/>
      </rPr>
      <t xml:space="preserve">(R1/R2 </t>
    </r>
    <r>
      <rPr>
        <sz val="8"/>
        <rFont val="Arial"/>
        <family val="2"/>
      </rPr>
      <t>oder post M1a/b) erreicht</t>
    </r>
  </si>
  <si>
    <t>Lokoregionäres Rezidiv, Lymphknotenrezidiv, Fernmetastasen, Tod</t>
  </si>
  <si>
    <t>B5.1
0 = nein
1 = ja</t>
  </si>
  <si>
    <t>B5.2
0 = keine positive Familienanamnese
1 = positive Familienanamnese</t>
  </si>
  <si>
    <t>B5.1 Anamnese - DKG-Fragebogen zur Familienanamnese ausgefüllt</t>
  </si>
  <si>
    <t>&lt;DKGPatientenfragebogen&gt;0&lt;/DKGPatientenfragebogen&gt;</t>
  </si>
  <si>
    <t>Nein</t>
  </si>
  <si>
    <t>7a. KRK-Patienten mit pos. Familienanamnese (EB 2.1.8)</t>
  </si>
  <si>
    <t xml:space="preserve"> - nur noch im Auditjahr 2015 (Kennzahlenjahr 2014)  darzulegen, danach nur Kennzahl 7b - </t>
  </si>
  <si>
    <t>8a. Genetische Beratung (EB 2.1.8)</t>
  </si>
  <si>
    <t xml:space="preserve"> - nur noch im Auditjahr 2015 (Kennzahlenjahr 2014)  darzulegen, danach nur Kennzahl 8b - </t>
  </si>
  <si>
    <t>Postoperativ verstorbene Patienten nach elektiven Eingriffen innerhalb von 30d</t>
  </si>
  <si>
    <t>B5.2 Anamnese - Familienanamnese</t>
  </si>
  <si>
    <t>Patienten, die stationär oder ambulant durch den Sozialdienst beraten wurden</t>
  </si>
  <si>
    <t xml:space="preserve">P8 Prozess - Immunhistochemischer Bestimmung d. MMR-Proteine
</t>
  </si>
  <si>
    <r>
      <t xml:space="preserve">Kennzahlenjahrspezifische Auslegungshinweise:
Alle Primärfälle bis einschließlich Kennzahlenjahr  2014: 
Die immunhistochemische Untersuchung auf MSI ist ausreichend.
Alle Primärfälle ab einschließlich Kennzahlenjahr  2015: 
Pat. mit immunhistochemischer Bestimmung d. MMR-Proteine
</t>
    </r>
    <r>
      <rPr>
        <b/>
        <sz val="8"/>
        <rFont val="Arial"/>
        <family val="2"/>
      </rPr>
      <t xml:space="preserve">
!!! Um den Änderungsaufwand gering zu halten, wurde der Name des Tags von 2014 auf 2015 nicht verändert !!!</t>
    </r>
  </si>
  <si>
    <t xml:space="preserve">8045/3 </t>
  </si>
  <si>
    <t>C18.3
UICC III</t>
  </si>
  <si>
    <t>FAD-Z360-584930</t>
  </si>
  <si>
    <t>C20
UICC III</t>
  </si>
  <si>
    <t>FAD-Z360-695843</t>
  </si>
  <si>
    <t>C18.1
UICC III</t>
  </si>
  <si>
    <t>C18.8
UICC III</t>
  </si>
  <si>
    <t>FAD-Z360-796859</t>
  </si>
  <si>
    <t>C18.7
UICC III</t>
  </si>
  <si>
    <t>UICC-Stadium I</t>
  </si>
  <si>
    <t>T0</t>
  </si>
  <si>
    <t xml:space="preserve">M0 | MX </t>
  </si>
  <si>
    <r>
      <t>4.  Wenn ((Q7 = 2 || 3 || 4 || 5 || 6 || 7) (Quelle letzte Follow-Up-Meldung: vom Zentrum oder Quelle unbekannt)) 
        &amp;&amp;  ((Q6 = 1 || 2 || 3 ) (Patient verstorben zwischen Erstdiagnose und Ende Kennzahlenjahr (Datum ED - 31.12.yyyy)) 
               || [(Q6 = 0 &amp;&amp; Q1</t>
    </r>
    <r>
      <rPr>
        <sz val="10"/>
        <color rgb="FFFF0000"/>
        <rFont val="Arial"/>
        <family val="2"/>
      </rPr>
      <t xml:space="preserve"> (Datum einer Follow-Up-Meldung) = Kennzahlenjahr (01.01.yyyy - 31.12.yyyy) </t>
    </r>
    <r>
      <rPr>
        <sz val="10"/>
        <rFont val="Arial"/>
        <family val="2"/>
      </rPr>
      <t xml:space="preserve">
               &amp;&amp; Q2-5 ≠ 3] (Vital- und Tumorstatus)
</t>
    </r>
  </si>
  <si>
    <r>
      <t xml:space="preserve">4. Wenn [Q6 ≠ 1 || 2 || 3  (Patient nicht verstorben zwischen Erstdiagnose und Ende Kennzahlenjahr (Datum ED - 31.12.yyyy))  
              &amp;&amp;  es gibt keine andere </t>
    </r>
    <r>
      <rPr>
        <sz val="10"/>
        <color rgb="FFFF0000"/>
        <rFont val="Arial"/>
        <family val="2"/>
      </rPr>
      <t xml:space="preserve">FollowUp Meldung im Kennzahlenjahr (01.01.yyyy - 31.12.yyyy)] </t>
    </r>
    <r>
      <rPr>
        <sz val="10"/>
        <rFont val="Arial"/>
        <family val="2"/>
      </rPr>
      <t xml:space="preserve">
              || es liegt nur ein Vital-Status vor (Q6 = 0 bei Q2 || Q3 || Q4 || Q5 = 3 (Vital-Status)
</t>
    </r>
  </si>
  <si>
    <t>Matrix - Ergebnisqualität Primärbehandlung</t>
  </si>
  <si>
    <t>Summe(D21:G21)</t>
  </si>
  <si>
    <t>C22 - C26</t>
  </si>
  <si>
    <t>wie C21, nur anderes Falljahr</t>
  </si>
  <si>
    <t>D21</t>
  </si>
  <si>
    <t>E21</t>
  </si>
  <si>
    <t>wie D21, nur anderes Falljahr</t>
  </si>
  <si>
    <t>D22 - D26</t>
  </si>
  <si>
    <t>E22 – E26</t>
  </si>
  <si>
    <t>wie E21, nur anderes Falljahr</t>
  </si>
  <si>
    <t>F21</t>
  </si>
  <si>
    <t>F22 – F26</t>
  </si>
  <si>
    <t>wie F21, nur anderes Falljahr</t>
  </si>
  <si>
    <t>G21</t>
  </si>
  <si>
    <t>G22 - G26</t>
  </si>
  <si>
    <t>wie G21, nur anderes Falljahr</t>
  </si>
  <si>
    <t>I21</t>
  </si>
  <si>
    <t>J21</t>
  </si>
  <si>
    <t>K21</t>
  </si>
  <si>
    <t>wie J21, nur anderes Falljahr</t>
  </si>
  <si>
    <t>wie I21, nur anderes Falljahr</t>
  </si>
  <si>
    <t>J21 + K21 + L21</t>
  </si>
  <si>
    <t>1. nur die Fälle aus D21 + E21 + F21 (UICC I - III)</t>
  </si>
  <si>
    <t>wie L21, nur anderes Falljahr</t>
  </si>
  <si>
    <t>wie K21, nur anderes Falljahr</t>
  </si>
  <si>
    <t>M21</t>
  </si>
  <si>
    <t>M28</t>
  </si>
  <si>
    <t>Q21</t>
  </si>
  <si>
    <t>M21 = (J21 + K21) / I21</t>
  </si>
  <si>
    <t>wie O21, nur anderes Falljahr</t>
  </si>
  <si>
    <t>R21</t>
  </si>
  <si>
    <t>wie Q21, nur anderes Falljahr</t>
  </si>
  <si>
    <t>wie R21, nur anderes Falljahr</t>
  </si>
  <si>
    <t>S21</t>
  </si>
  <si>
    <t>wie S21, nur anderes Falljahr</t>
  </si>
  <si>
    <t>T21</t>
  </si>
  <si>
    <t>wie T21, nur anderes Falljahr</t>
  </si>
  <si>
    <t>U21</t>
  </si>
  <si>
    <t>wie U21, nur anderes Falljahr</t>
  </si>
  <si>
    <t>V21</t>
  </si>
  <si>
    <t>W21</t>
  </si>
  <si>
    <t>wie W21, nur anderes Falljahr</t>
  </si>
  <si>
    <t>wie V21, nur anderes Falljahr</t>
  </si>
  <si>
    <t>Summe aller Primärfälle aus dem Jahr 2010</t>
  </si>
  <si>
    <t>Falldatum = 2010</t>
  </si>
  <si>
    <t>Wenn Falldatum =  2011 || 2012 || 2013 || 2014 || 2015</t>
  </si>
  <si>
    <t>wie M21, nur anderes Falljahr</t>
  </si>
  <si>
    <t>M22 - M24</t>
  </si>
  <si>
    <t>I22 - I24</t>
  </si>
  <si>
    <t>J22 - J24</t>
  </si>
  <si>
    <t>K22 - K24</t>
  </si>
  <si>
    <t>L21</t>
  </si>
  <si>
    <t>L22 - L24</t>
  </si>
  <si>
    <t>O22 - O24</t>
  </si>
  <si>
    <t>Q22 - Q24</t>
  </si>
  <si>
    <t>R22 - R24</t>
  </si>
  <si>
    <t>S23 - S24</t>
  </si>
  <si>
    <t>T22 - T24</t>
  </si>
  <si>
    <t>U22 - U24</t>
  </si>
  <si>
    <t>V22 - V24</t>
  </si>
  <si>
    <t>W22 - W24</t>
  </si>
  <si>
    <t>Auditjahr 2016 / 
Kennzahlenjahr 2015 
--&gt; Vorkennzahlenjahr 2014</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</si>
  <si>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die Meldung des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</si>
  <si>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 xml:space="preserve">Ø Follow-Up Quote der letzten 2-4 Jahre </t>
  </si>
  <si>
    <t>Bitte beachten Sie, dass in der Spalte Q6 die Ziffern 0-3 eine andere Bedeutung haben als in den Spalten Q2-Q5.
Wurde die Quelle der Follow-Up-Meldung nicht dokumentiert, kann standardisiert eine "7" gesendet werden.</t>
  </si>
  <si>
    <t xml:space="preserve">Ereignis (2) nach tumorfrei-Meldung </t>
  </si>
  <si>
    <t>= J21 + K21 - Q 21 - V21 - W21 - U21</t>
  </si>
  <si>
    <t xml:space="preserve">1. nur die Fälle aus D21 + E21 + F21 (UICC I - III) </t>
  </si>
  <si>
    <t>T1 | T2 | T0</t>
  </si>
  <si>
    <t>T3 | T4 | T0</t>
  </si>
  <si>
    <t xml:space="preserve">Wenn nur D8 vorliegt: nur D8
Wenn nur H1 vorliegt: nur H1
Wenn D8 und H1 vorliegen: D8 &amp; H1
</t>
  </si>
  <si>
    <r>
      <t>Wenn nur D8 vorliegt: nur D8; wenn nur H1 vorliegt: nur H1, wenn D8 und H1 vorliegen:</t>
    </r>
    <r>
      <rPr>
        <sz val="8"/>
        <rFont val="Arial"/>
        <family val="2"/>
      </rPr>
      <t xml:space="preserve"> H1</t>
    </r>
  </si>
  <si>
    <t>Wenn nur D8 vorliegt: nur D8; wenn nur H1 vorliegt: nur H1, wenn D8 und H1 vorliegen:  H1</t>
  </si>
  <si>
    <r>
      <t xml:space="preserve">Ø Follow-Up Quote der letzten 2-4 Jahre: (Bei EZ 2015/14: leer, bei EZ 2013: M28=M24; bei EZ 2012: M28 = (M23+M24)/2); bei EZ </t>
    </r>
    <r>
      <rPr>
        <sz val="10"/>
        <rFont val="Malgun Gothic"/>
        <family val="2"/>
        <charset val="129"/>
      </rPr>
      <t>≤</t>
    </r>
    <r>
      <rPr>
        <sz val="10"/>
        <rFont val="Arial"/>
        <family val="2"/>
      </rPr>
      <t xml:space="preserve"> 2011: M28 = (M22+M23+M24)/3)</t>
    </r>
  </si>
  <si>
    <t>2. Eine Follow-Up-Zeile: (Q2 = 1 || 2) || (Q3 = 1 || 2) || (Q4 = 1 || 2) &amp;&amp; (Q6 = 0) &amp;&amp; Q1 bis 31.12.yyyy (Vorkennzahlenjahr oder vorher)</t>
  </si>
  <si>
    <r>
      <t xml:space="preserve">2. </t>
    </r>
    <r>
      <rPr>
        <sz val="10"/>
        <rFont val="Arial"/>
        <family val="2"/>
      </rPr>
      <t>Eine Follow-Up-Zeile: If (Q2 = 1 || 2) &amp;&amp; (Q6 = 0)  &amp;&amp; Q1 bis 31.12.yyyy (Vorkennzahlenjahr oder vorher)</t>
    </r>
  </si>
  <si>
    <t>2. Eine Follow-Up-Zeile: (Q3 = 1 || 2) &amp;&amp; (Q6 = 0) &amp;&amp; Q1 bis 31.12.yyyy (Vorkennzahlenjahr oder vorher)</t>
  </si>
  <si>
    <t>2. Eine Follow-Up-Zeile: (Q4 = 1 || 2) &amp;&amp; (Q6 = 0) &amp;&amp; Q1 bis 31.12.yyyy (Vorkennzahlenjahr oder vorher)</t>
  </si>
  <si>
    <r>
      <t>2.</t>
    </r>
    <r>
      <rPr>
        <u/>
        <sz val="10"/>
        <rFont val="Arial"/>
        <family val="2"/>
      </rPr>
      <t xml:space="preserve"> Eine Follow-Up-Zeile: (Q2 ≠ 1 || 2) &amp;&amp; (Q3 ≠ 1 || 2) &amp;&amp; (Q4 ≠ 1 || 2) &amp;&amp; (Q5 = 1 || 2) &amp;&amp; (Q6 = 0) &amp;&amp; Q1 bis 31.12.yyyy (Vorkennzahlenjahr) &amp;&amp; ohne Ereignisse in Spalten P (lokoregionäres Rezidiv), Q (Lymphknotenrezidiv), Fernmetastasen)</t>
    </r>
  </si>
  <si>
    <t>2. Letzte Follow-Up-Zeile: (Q6 = 1) &amp;&amp; Q1 bis 31.12.yyyy (Vorkennzahlenjahr oder vorher)</t>
  </si>
  <si>
    <t xml:space="preserve">2. Letzte Follow-Up-Zeile:  (Q6 = 2 || Q6 = 3) &amp;&amp; Q1 bis 31.12.yyyy (Vorkennzahlenjahr oder vorher) </t>
  </si>
  <si>
    <t>H6
R = keine Angaben
R0 | R0(wide) | R0(narrow) = kein Residualtumor
R1 = mikr. Residualtumor
R2 = makr. Residualtumor
RX = nicht beurteilbar</t>
  </si>
  <si>
    <t>H7
R = keine Angaben
R0 | R0(wide) | R0(narrow) = kein Residualtumor
R1 = mikr. Residualtumor
R2 = makr. Residualtumor
RX = nicht beurteilbar</t>
  </si>
  <si>
    <t>R  | R0 | R0(wide) | R0(narrow) | R1  | R2 | RX</t>
  </si>
  <si>
    <t>R0 | R0(wide) | R0(narrow)</t>
  </si>
  <si>
    <t>alle Q-Felder leer oder Q2-Q5 immer = 3 oder Q2-Q5 2 │3</t>
  </si>
  <si>
    <r>
      <t>Anzahl Tage zwischen Erstdiagnose und 1. Wiedererkrankung
Wenn Q1</t>
    </r>
    <r>
      <rPr>
        <vertAlign val="superscript"/>
        <sz val="8"/>
        <rFont val="Arial"/>
        <family val="2"/>
      </rPr>
      <t>W</t>
    </r>
    <r>
      <rPr>
        <sz val="8"/>
        <rFont val="Arial"/>
        <family val="2"/>
      </rPr>
      <t xml:space="preserve"> mit (Q2 = 1 │ Q3 = 1 │ Q4 = 1 │ Q5 = 1 | Q6 = 1 │ Q6 = 2 │ Q6 = 3) innerhalb von D1 bis T</t>
    </r>
    <r>
      <rPr>
        <vertAlign val="superscript"/>
        <sz val="8"/>
        <rFont val="Arial"/>
        <family val="2"/>
      </rPr>
      <t>CO</t>
    </r>
    <r>
      <rPr>
        <sz val="8"/>
        <rFont val="Arial"/>
        <family val="2"/>
      </rPr>
      <t>, dann ist Q1</t>
    </r>
    <r>
      <rPr>
        <vertAlign val="superscript"/>
        <sz val="8"/>
        <rFont val="Arial"/>
        <family val="2"/>
      </rPr>
      <t>W</t>
    </r>
    <r>
      <rPr>
        <sz val="8"/>
        <rFont val="Arial"/>
        <family val="2"/>
      </rPr>
      <t xml:space="preserve"> ein Ereignis E (ζi  =1) nach (SUMME = Q1</t>
    </r>
    <r>
      <rPr>
        <vertAlign val="superscript"/>
        <sz val="8"/>
        <rFont val="Arial"/>
        <family val="2"/>
      </rPr>
      <t>W</t>
    </r>
    <r>
      <rPr>
        <sz val="8"/>
        <rFont val="Arial"/>
        <family val="2"/>
      </rPr>
      <t xml:space="preserve">- D1) Tagen.
</t>
    </r>
  </si>
  <si>
    <t>alle Q-Felder leer</t>
  </si>
  <si>
    <r>
      <rPr>
        <b/>
        <sz val="8"/>
        <rFont val="Arial"/>
        <family val="2"/>
      </rPr>
      <t>Anzahl Tage zwischen Erstdiagnose und 1. Wiedererkrankung</t>
    </r>
    <r>
      <rPr>
        <sz val="8"/>
        <rFont val="Arial"/>
        <family val="2"/>
      </rPr>
      <t xml:space="preserve">
Wenn Q1 mit (Q2 │ Q3 │ Q4 │ Q5 = 1), dann ist Q1 ein Ereignis E (ζi  =1) nach (SUMME = Q1- D1) Tagen.
</t>
    </r>
  </si>
  <si>
    <t>Transanale Vollwandexzision</t>
  </si>
  <si>
    <t>keine Relevanz</t>
  </si>
  <si>
    <t>in der OncoBox / Basisdaten: Watch and Wait (nicht endoskopisch kurativ)</t>
  </si>
  <si>
    <t>N0 | NX | leer</t>
  </si>
  <si>
    <t>1.2) endoskopischer Primärfall / TVE</t>
  </si>
  <si>
    <t>Basisdaten Darm</t>
  </si>
  <si>
    <t xml:space="preserve">(Erläuterungen zu den Kennzahlen sind unter 
</t>
  </si>
  <si>
    <t>www.xml-oncobox.de zu finden)</t>
  </si>
  <si>
    <t>Reg.-Nr.</t>
  </si>
  <si>
    <t xml:space="preserve">                  (Muster Zertifikat)</t>
  </si>
  <si>
    <t>Standort</t>
  </si>
  <si>
    <t>Ansprechpartner</t>
  </si>
  <si>
    <t>Datum Erstzertifizierung</t>
  </si>
  <si>
    <t>Bundesland / Land</t>
  </si>
  <si>
    <t>Tumordokumentationssystem</t>
  </si>
  <si>
    <t>XML-OncoBox Darm</t>
  </si>
  <si>
    <t>Nicht operativ</t>
  </si>
  <si>
    <t>Gesamt</t>
  </si>
  <si>
    <t>Transanale Vollwand-exzision (TVE)</t>
  </si>
  <si>
    <t>Primärfälle</t>
  </si>
  <si>
    <t xml:space="preserve">OncoBox </t>
  </si>
  <si>
    <t>OncoBox für Darmkrebszentren</t>
  </si>
  <si>
    <t>Transanale Vollwandexzision als Teilmenge von operativem Primärfall (Kategorisierung erfolgt durch Tumordokumentationssystem)</t>
  </si>
  <si>
    <t>KN</t>
  </si>
  <si>
    <t>EB</t>
  </si>
  <si>
    <t>Grundgesamtheit 
(= Nenner)</t>
  </si>
  <si>
    <t>1.5.2</t>
  </si>
  <si>
    <t>Kennzahldefinition</t>
  </si>
  <si>
    <t>1.4.2</t>
  </si>
  <si>
    <t>Patienten, die stationär oder ambulant psychoonkologisch betreut wurden (Gesprächsdauer ≥ 25 Min.)</t>
  </si>
  <si>
    <t>5.2.7</t>
  </si>
  <si>
    <t>5.2.7
LL QI 9</t>
  </si>
  <si>
    <t xml:space="preserve">Anastomosen-insuffizienzen Kolon </t>
  </si>
  <si>
    <t>5.2.7
LL QI 8</t>
  </si>
  <si>
    <t>Anastomosen-insuffizienzen Rektum</t>
  </si>
  <si>
    <t xml:space="preserve">Notes for completing </t>
  </si>
  <si>
    <r>
      <t xml:space="preserve">Alle Fälle im Nenner, die in der prätherapeutischen Konferenz vorgestellt wurden
</t>
    </r>
    <r>
      <rPr>
        <sz val="8"/>
        <color theme="2" tint="-0.749992370372631"/>
        <rFont val="Arial"/>
        <family val="2"/>
      </rPr>
      <t>(All cases in the denominator who were presented at the pre-therapeutic tumour board)</t>
    </r>
  </si>
  <si>
    <t>Patient-independent information  - date of XML generation from the tumour documentation system</t>
  </si>
  <si>
    <t>To be completed automatically by the tumour documentation producer at the time of generation.</t>
  </si>
  <si>
    <t>Values</t>
  </si>
  <si>
    <t>Content</t>
  </si>
  <si>
    <r>
      <t xml:space="preserve">siehe oben
</t>
    </r>
    <r>
      <rPr>
        <sz val="8"/>
        <color theme="2" tint="-0.749992370372631"/>
        <rFont val="Arial"/>
        <family val="2"/>
      </rPr>
      <t>(See above)</t>
    </r>
  </si>
  <si>
    <r>
      <t xml:space="preserve">A1 - Pat.ID
</t>
    </r>
    <r>
      <rPr>
        <sz val="8"/>
        <color theme="2" tint="-0.749992370372631"/>
        <rFont val="Arial"/>
        <family val="2"/>
      </rPr>
      <t>(A1 - Patient ID)</t>
    </r>
  </si>
  <si>
    <r>
      <t xml:space="preserve">KRK-Primärfälle (operative, nicht operierte palliative und kurative)
</t>
    </r>
    <r>
      <rPr>
        <sz val="8"/>
        <color rgb="FF494529"/>
        <rFont val="Arial"/>
        <family val="2"/>
      </rPr>
      <t>(CRC primary cases (surgical, nonsurgical palliative, and curative))</t>
    </r>
  </si>
  <si>
    <r>
      <t xml:space="preserve">elektiv therapierte Primärfälle
</t>
    </r>
    <r>
      <rPr>
        <sz val="8"/>
        <color rgb="FF494529"/>
        <rFont val="Arial"/>
        <family val="2"/>
      </rPr>
      <t>(Electively treated primary cases)</t>
    </r>
  </si>
  <si>
    <r>
      <t xml:space="preserve">Notfall-operiert
</t>
    </r>
    <r>
      <rPr>
        <sz val="8"/>
        <color rgb="FF494529"/>
        <rFont val="Arial"/>
        <family val="2"/>
      </rPr>
      <t>(Emergency surgery)</t>
    </r>
  </si>
  <si>
    <r>
      <t xml:space="preserve">Rektum
</t>
    </r>
    <r>
      <rPr>
        <sz val="8"/>
        <color rgb="FF494529"/>
        <rFont val="Arial"/>
        <family val="2"/>
      </rPr>
      <t>(Rectum)</t>
    </r>
  </si>
  <si>
    <r>
      <t xml:space="preserve">Kolon
</t>
    </r>
    <r>
      <rPr>
        <sz val="8"/>
        <color rgb="FF494529"/>
        <rFont val="Arial"/>
        <family val="2"/>
      </rPr>
      <t>(Colon)</t>
    </r>
  </si>
  <si>
    <r>
      <t xml:space="preserve">Rektum UICC I-IV * 
</t>
    </r>
    <r>
      <rPr>
        <sz val="8"/>
        <color rgb="FF494529"/>
        <rFont val="Arial"/>
        <family val="2"/>
      </rPr>
      <t>(Rectum UICC I-IV *)</t>
    </r>
  </si>
  <si>
    <r>
      <t xml:space="preserve">Kolon UICC IV * 
</t>
    </r>
    <r>
      <rPr>
        <sz val="8"/>
        <color rgb="FF494529"/>
        <rFont val="Arial"/>
        <family val="2"/>
      </rPr>
      <t>(Colon UICC IV *)</t>
    </r>
  </si>
  <si>
    <r>
      <t xml:space="preserve"> andere Kolon UICC-Stadien * 
</t>
    </r>
    <r>
      <rPr>
        <sz val="8"/>
        <color rgb="FF494529"/>
        <rFont val="Arial"/>
        <family val="2"/>
      </rPr>
      <t>(Other UICC stages in the colon)</t>
    </r>
  </si>
  <si>
    <r>
      <t xml:space="preserve">prätherapeutisch vorgestellt
</t>
    </r>
    <r>
      <rPr>
        <sz val="8"/>
        <color rgb="FF494529"/>
        <rFont val="Arial"/>
        <family val="2"/>
      </rPr>
      <t>(Presented before treatment)</t>
    </r>
  </si>
  <si>
    <r>
      <t xml:space="preserve">n. vorgestellt
</t>
    </r>
    <r>
      <rPr>
        <sz val="8"/>
        <color rgb="FF494529"/>
        <rFont val="Arial"/>
        <family val="2"/>
      </rPr>
      <t>(Not presented)</t>
    </r>
  </si>
  <si>
    <r>
      <rPr>
        <b/>
        <u/>
        <sz val="9"/>
        <color indexed="8"/>
        <rFont val="Arial"/>
        <family val="2"/>
      </rPr>
      <t>Grundregel:</t>
    </r>
    <r>
      <rPr>
        <b/>
        <u/>
        <sz val="10"/>
        <color indexed="8"/>
        <rFont val="Arial"/>
        <family val="2"/>
      </rPr>
      <t xml:space="preserve">
</t>
    </r>
    <r>
      <rPr>
        <sz val="9"/>
        <color indexed="8"/>
        <rFont val="Arial"/>
        <family val="2"/>
      </rPr>
      <t xml:space="preserve">Bei Mehrfacherkrankungen gilt, dass bei synchron diagnostizierten und behandelten Karzinomen nur 1 Fall der OncoBox gemeldet wird (1 Primärfall). Der die Therapie vorrangig bestimmende Primärfall soll gezählt werden. Bei metachron behandelten Primärtumoren (Kolon → Rektum; Rektum  → Kolon) werden immer zwei Fälle gezählt. Eine Neu-/Wiedererkrankung im Kolon kann ein neuer Fall oder ein Rezidiv sein.
</t>
    </r>
    <r>
      <rPr>
        <b/>
        <u/>
        <sz val="9"/>
        <color rgb="FF494529"/>
        <rFont val="Arial"/>
        <family val="2"/>
      </rPr>
      <t xml:space="preserve">Basic rule: </t>
    </r>
    <r>
      <rPr>
        <sz val="9"/>
        <color indexed="8"/>
        <rFont val="Arial"/>
        <family val="2"/>
      </rPr>
      <t xml:space="preserve">
</t>
    </r>
    <r>
      <rPr>
        <sz val="9"/>
        <color rgb="FF494529"/>
        <rFont val="Arial"/>
        <family val="2"/>
      </rPr>
      <t>In patients with multiple lesions, the practice when carcinomas are diagnosed and treated simultaneously is to report only one case to the OncoBox  (1 primary case). The primary case  that predominantly determines the treatment should be counted. With primary tumours that are treated metachronously (colon → rectum; rectum → colon), two cases are always counted. New disease or recurrent disease in the colon may represent a new case or a recurrence.</t>
    </r>
    <r>
      <rPr>
        <sz val="9"/>
        <color indexed="8"/>
        <rFont val="Arial"/>
        <family val="2"/>
      </rPr>
      <t xml:space="preserve">
</t>
    </r>
    <r>
      <rPr>
        <b/>
        <u/>
        <sz val="10"/>
        <color indexed="8"/>
        <rFont val="Arial"/>
        <family val="2"/>
      </rPr>
      <t xml:space="preserve">
</t>
    </r>
  </si>
  <si>
    <r>
      <t xml:space="preserve">Metachrone Behandlung
Beispiel
Kolon-Rektum
</t>
    </r>
    <r>
      <rPr>
        <sz val="9"/>
        <color rgb="FF494529"/>
        <rFont val="Arial"/>
        <family val="2"/>
      </rPr>
      <t>(Metachronous treatment
example: colon–rectum)</t>
    </r>
  </si>
  <si>
    <r>
      <t xml:space="preserve">Fall-ID XML
</t>
    </r>
    <r>
      <rPr>
        <sz val="9"/>
        <color rgb="FF494529"/>
        <rFont val="Arial"/>
        <family val="2"/>
      </rPr>
      <t>(Case ID XML)</t>
    </r>
  </si>
  <si>
    <t>Letzte Aktualisierung (Latest update)</t>
  </si>
  <si>
    <t xml:space="preserve">Kennzahlenbogen
Indicator sheet  </t>
  </si>
  <si>
    <t>Inhalt 
Content</t>
  </si>
  <si>
    <t xml:space="preserve">Datenfelder 
Data fields
</t>
  </si>
  <si>
    <t>KB - Basisdaten
Indicator sheet - basic data</t>
  </si>
  <si>
    <t>KB - Verifizierung
Indicator sheet - verification</t>
  </si>
  <si>
    <t>Kennzahlenbogen - Definitionen
Indicator sheet - definitions</t>
  </si>
  <si>
    <t>KB - Operativer Primärfall
Indicator sheet - surgical primary case</t>
  </si>
  <si>
    <t>KB - Endoskopischer Primärfall
Indicator sheet - endoscopic primary case</t>
  </si>
  <si>
    <t>KB - nicht operiert (palliativ)
Indicator sheet - not surgical (palliative)</t>
  </si>
  <si>
    <t>KB - nicht operiert (kurativ)
Indicator sheet - not surgical (curative) not endoscopic
nicht endoskopisch</t>
  </si>
  <si>
    <t>Kennzahlenbogen - Kennzahlen
Indicator sheet - indicators</t>
  </si>
  <si>
    <t>KB - Kennzahl Nr. 1
Indicator no. 1</t>
  </si>
  <si>
    <t>KB - Kennzahl Nr. 3
Indicator no. 3</t>
  </si>
  <si>
    <t>KB - Kennzahl Nr. 5a
Indicator no. 5a</t>
  </si>
  <si>
    <t>KB - Kennzahl Nr. 5b
Indicator no. 5b</t>
  </si>
  <si>
    <t>KB - Kennzahl Nr. 6a
Indicator no. 6a</t>
  </si>
  <si>
    <t>KB - Kennzahl Nr. 6b
Indicator no. 6b</t>
  </si>
  <si>
    <t>KB - Kennzahl Nr. 7
Indicator no. 7</t>
  </si>
  <si>
    <t>KB - Kennzahl Nr. 8
Indicator no. 8</t>
  </si>
  <si>
    <t>KB - Kennzahl Nr. 9
Indicator no. 9</t>
  </si>
  <si>
    <t>KB - Kennzahl Nr. 10
Indicator no. 10</t>
  </si>
  <si>
    <t>KB - Kennzahl Nr. 21
Indicator no. 21</t>
  </si>
  <si>
    <t>KB - Kennzahl Nr. 22
Indicator no. 22</t>
  </si>
  <si>
    <t>KB - Kennzahl Nr. 23
Indicator no. 23</t>
  </si>
  <si>
    <t>KB - Kennzahl Nr. 26
Indicator no. 26</t>
  </si>
  <si>
    <t>KB - Kennzahl Nr. 27
Indicator no. 27</t>
  </si>
  <si>
    <t>KB - Kennzahl Nr. 28
Indicator no. 28</t>
  </si>
  <si>
    <t>Matrix Ergebnisqualität
Quality of matrix results</t>
  </si>
  <si>
    <t>Matrix - Rektum
Matrix - rectum</t>
  </si>
  <si>
    <t>Matrix - Follow-Up-Meldungen
Matrix - follow up reports</t>
  </si>
  <si>
    <t>Matrix - Berechnung Zellen
Matrix - calculation for cells</t>
  </si>
  <si>
    <t>Matrix - KM - Zellen allg.
Matrix - KM cells, general</t>
  </si>
  <si>
    <t>Matrix - KM-Zellen DFS II
Matrix - KM cells, DFS II</t>
  </si>
  <si>
    <t>Kaplan-Meier-Kurve
Kaplan-Meier curve</t>
  </si>
  <si>
    <t>DatumXML
DateXML</t>
  </si>
  <si>
    <t>Patient-independent information - Name of the tumour documentation system</t>
  </si>
  <si>
    <t>No restrictions</t>
  </si>
  <si>
    <t>Patient-independant information - version status of the tumour documentation system</t>
  </si>
  <si>
    <t>A1  Master data - patient ID</t>
  </si>
  <si>
    <t>A1
No restrictions</t>
  </si>
  <si>
    <t>Each patient ha a fixed paient ID. However, one patient may have several case Ids. In other words, e.g. a patient with a colon carcinoma in 2007 and a rectal carcinoma in 2009 has two different case Ids (with assigment to a location) or case numbers. However, these two cases have the same patient ID (see also the table document "Case assignment".</t>
  </si>
  <si>
    <t>GeburtsTag
BirthDay</t>
  </si>
  <si>
    <t>A2 Master data - date of birth, day</t>
  </si>
  <si>
    <t>self-explanatory</t>
  </si>
  <si>
    <t>GeburtsMonat
BirthMonth</t>
  </si>
  <si>
    <t>A3 Master data - date of birth, month</t>
  </si>
  <si>
    <t>A3
Mn</t>
  </si>
  <si>
    <t>GeburtsJahr
BirthYear</t>
  </si>
  <si>
    <t>A4 Master data - date of birth, year</t>
  </si>
  <si>
    <t>A4 yyyy</t>
  </si>
  <si>
    <t>Geschlecht
sex</t>
  </si>
  <si>
    <t>A5 Master data - sex</t>
  </si>
  <si>
    <t>EinwilligungTumordoku
ConsentTumourDocu</t>
  </si>
  <si>
    <t>A6
0 = no consent
1 = consent given</t>
  </si>
  <si>
    <t>Has the patient consented to the treatment data being stored in the internal hospital tumour documentation system?</t>
  </si>
  <si>
    <t>EinwilligungExterneStelle
ConsentExternalAuthority</t>
  </si>
  <si>
    <t>A7 Master data - declaration of consent to sending of anonymised patient datasets to external authorities?</t>
  </si>
  <si>
    <t>A7
0 = no consent
1 = consent given</t>
  </si>
  <si>
    <t>Has the patient consented to the dataset being sent to an external authority?</t>
  </si>
  <si>
    <t>RelevanteKrebsvorerkrankungen
RelevantPreviousCancers</t>
  </si>
  <si>
    <t>B1 Patient history - relevant previous cancers at the time of first diagnosis</t>
  </si>
  <si>
    <t>B1
0 = no
1 = yes
9 = not known</t>
  </si>
  <si>
    <r>
      <rPr>
        <b/>
        <sz val="8"/>
        <rFont val="Arial"/>
        <family val="2"/>
      </rPr>
      <t>Relevant</t>
    </r>
    <r>
      <rPr>
        <sz val="8"/>
        <rFont val="Arial"/>
        <family val="2"/>
      </rPr>
      <t xml:space="preserve"> previous cancers: invasive carcinomas. Basal cell cancers (C4, ICD-O 809-811) and neoplasm of uncertain or unknown behaviour (D.37-D.48) do not count as a previous tumour.</t>
    </r>
  </si>
  <si>
    <t>JahrRelevanteKrebsvorerkrankungen
YearRelevantPreviousCancer</t>
  </si>
  <si>
    <t>B2 Patient history - year of relevant previous cancer at the time of first diagnosis of the case</t>
  </si>
  <si>
    <t>If several relevant previous cancers are documented for the patient, only the year of the last cancer should be reported to the XML OncoBox.</t>
  </si>
  <si>
    <t>NichtRelevanteKrebsvorerkrankungen
NonrelevantPreviousCancer</t>
  </si>
  <si>
    <r>
      <t xml:space="preserve">B3 Patient history - </t>
    </r>
    <r>
      <rPr>
        <b/>
        <sz val="8"/>
        <rFont val="Arial"/>
        <family val="2"/>
      </rPr>
      <t>nonrelevant</t>
    </r>
    <r>
      <rPr>
        <sz val="8"/>
        <rFont val="Arial"/>
        <family val="2"/>
      </rPr>
      <t xml:space="preserve"> previous cancer at the time of first diagnosis of the case</t>
    </r>
  </si>
  <si>
    <t>B3
0 = no
1 = yes
9 = not known</t>
  </si>
  <si>
    <r>
      <rPr>
        <b/>
        <sz val="8"/>
        <rFont val="Arial"/>
        <family val="2"/>
      </rPr>
      <t>Nonrelevant</t>
    </r>
    <r>
      <rPr>
        <sz val="8"/>
        <rFont val="Arial"/>
        <family val="2"/>
      </rPr>
      <t xml:space="preserve"> previous cancers: basal-cell cancers (C44, ICD-O 809-811) and neoplasia of uncertain or unknown behavior (D.37-D.48).</t>
    </r>
  </si>
  <si>
    <t>JahrNichtRelevanteKrebsvorerkrankungen
YearNonrelevantPreviousCancer</t>
  </si>
  <si>
    <r>
      <t xml:space="preserve">B4 Patient history - of </t>
    </r>
    <r>
      <rPr>
        <b/>
        <sz val="8"/>
        <rFont val="Arial"/>
        <family val="2"/>
      </rPr>
      <t>nonrelevant</t>
    </r>
    <r>
      <rPr>
        <sz val="8"/>
        <rFont val="Arial"/>
        <family val="2"/>
      </rPr>
      <t xml:space="preserve"> previous cancer at the time of first diagnosis of the case</t>
    </r>
  </si>
  <si>
    <t>If several nonrelevant previous cancers are documentated for the patient, only the year of the last cancer should be reported to the XML OncoBox.</t>
  </si>
  <si>
    <t>DKGPatientenfragebogen
DKGPatientQuestionnaire</t>
  </si>
  <si>
    <t>B5.1 Patient history - DKG questionaire on family history completed</t>
  </si>
  <si>
    <t>B5.1
0 = no
1 = yes</t>
  </si>
  <si>
    <t>DKG-questionaire is available under http://www.onkozert.de/hinweise_zertifizierung_genetische_beratung.htm</t>
  </si>
  <si>
    <t>PositiveFamilienanamnese
PositiveFamilialHistory</t>
  </si>
  <si>
    <t>B5.2 Patient history - family history</t>
  </si>
  <si>
    <t>B5.2
0 = no positive family history
1 = positve family history</t>
  </si>
  <si>
    <t>Grundgesamtheiten
BasicStatisticalPopulations</t>
  </si>
  <si>
    <t>C1  Basic statistical population - categorisation of the tumour documentation system</t>
  </si>
  <si>
    <t>Zentrumsfall
CentreCase</t>
  </si>
  <si>
    <t>C2.1 General case information - centre case</t>
  </si>
  <si>
    <t>C2.1
0 = no
1 = yes</t>
  </si>
  <si>
    <t>Corresponds to a primary case in relation to treatment planning, documentation, follow-up; however, the primary disease is not in itself a requirement (may also be a recurrent disease (see D4).</t>
  </si>
  <si>
    <t>Organ
organ</t>
  </si>
  <si>
    <t>C2.2 General case information - case ID; organ</t>
  </si>
  <si>
    <t>C2.2 DZ</t>
  </si>
  <si>
    <t>The complete case identification number is composed of the affiliation of a case to a specific organ cancer centre (e.g., DZ-304-2) and a case number added by the centre itself.</t>
  </si>
  <si>
    <t>RegNr
RegNo</t>
  </si>
  <si>
    <t>C2.3 General case information - case ID, part 1 of registration no.</t>
  </si>
  <si>
    <t>HauptNebenStandort
MainSubsidiarySite</t>
  </si>
  <si>
    <t>C.2.4 General case information - case ID; main/subsidiary site</t>
  </si>
  <si>
    <t>C2.3
001 I 002 I … I nnn</t>
  </si>
  <si>
    <t>The complete case identification number is composed of the affiliation of a case to a specific organ cancer centre (e.g., DZ-304-2) and a case number added by the centre itself.
The information on the main/subsidiary site is derived from the centre`s registration numbers;
Example: "Solitary centre = site" with the registration no. FAD-560: the 0 here codes for the fact that there is no subsidiary site in this case.
Example: "Main site of a collaborative centre" with the registration no. FAD-560-1 is definded with the code 1 whereas all other subsidiary sites are coded with 2,3 etc..</t>
  </si>
  <si>
    <t>C2.4
0 I 1 I … I n</t>
  </si>
  <si>
    <t>FallNummer
CaseNumber</t>
  </si>
  <si>
    <t>C2.5 General case information - case ID; case number</t>
  </si>
  <si>
    <t xml:space="preserve">C2.5 
numerical
</t>
  </si>
  <si>
    <r>
      <t xml:space="preserve">The case number can be freely assigned by the tumour documentation producer / centre /cancer registry. Only </t>
    </r>
    <r>
      <rPr>
        <u/>
        <sz val="8"/>
        <rFont val="Arial"/>
        <family val="2"/>
      </rPr>
      <t>one</t>
    </r>
    <r>
      <rPr>
        <sz val="8"/>
        <rFont val="Arial"/>
        <family val="2"/>
      </rPr>
      <t xml:space="preserve"> number may be assigned to each case. Only numerals may appear in the number (not letters or special characters).</t>
    </r>
  </si>
  <si>
    <t>EingabeFalldaten
EnteringCaseData</t>
  </si>
  <si>
    <t>C2.6 General case information - case dataset completely entered?</t>
  </si>
  <si>
    <t>C2.6 
0 = no
1 = yes</t>
  </si>
  <si>
    <t>DatumErstdiagnosePrimaertumor
DateFirstDiagnosisPrimaryTumour</t>
  </si>
  <si>
    <t>D1 Diagnosis - date of first diagnosis of the primary tumour</t>
  </si>
  <si>
    <t>In accordance with the recommendations of the European Network of Cancer Registers (ENCR)*
The time point of the first event that occurs chronologically (among the six events listed below) should be selected as the incidence time point. If a higher-priority event occurs within 3 months after the time point initially selected, the time point of the higher -priority event is preferred.
Events in declining order of priority:
1. Time point of the first histological or cytological confirmation of the presence of a malignant tumour (excluding histology or cytology at autopsy). This means one of the following time points, the sequence of which should be noted:
a) Time of biopsy sampling
b) Time of receipt by pathologist
c) Date of the histopathology report
2. Time point of admission to hospital due to the presence of a malignant tumour.
3. Only for outpatient evaluation: time point of the first consultation in the outpatient department due to the presence of a malignant tumour.
4. Time point of diagnosis differing from 1, 2, and 3.
5. Time of death, if no other information is available than the fact that the patient has died of a malignant tumour. 
6. Time of death, if the malignant tumour is found at autopsy.
No matter which time point is selected, the incidence time point must not be later than the time point of the start of treatment or the decision not to undertake treatment, or the time of death. The incidence time point is selected independently of the encoding of the "diagnostic basis" characteristic.</t>
  </si>
  <si>
    <t>DatumHistologischeSicherung
DateHistologicalConfimation</t>
  </si>
  <si>
    <t>D2 Diagnosis - date of histological confirmation</t>
  </si>
  <si>
    <t>Time point of the first histological or cytological confirmation of the presence of a malignant tumour.</t>
  </si>
  <si>
    <t>ICDOHistologieDiagnose
ICDOHistologyDiagnosis</t>
  </si>
  <si>
    <t>D3 Diagnosis - ICD - O histology</t>
  </si>
  <si>
    <t>D3 
XXXX/X</t>
  </si>
  <si>
    <t>Only adenocarcinomas are counted as primary cases. A list of the codes is included in this file in the data sheet "Appendix - adenocarcinoma".</t>
  </si>
  <si>
    <t>D4 Diagnosis - tumour characteristics</t>
  </si>
  <si>
    <t>Tumorauspraegung
TumourCharacteristics</t>
  </si>
  <si>
    <t xml:space="preserve">D4
1 = primary tumour
2 = recurrent disease 
(recurrence and/or distant metastases)
</t>
  </si>
  <si>
    <t>ICDOLokalisation
ICDOLocalisation</t>
  </si>
  <si>
    <t>D5 Diagnosis - ICD-O location</t>
  </si>
  <si>
    <t>D5
C18 I C180 I C181 I C182 I C183 I C 184 I C 185 I C186 I C187 I C188 I C189 I C19 I C199 I C20 I C209 I C2091 I C2092 I C2093</t>
  </si>
  <si>
    <t>It should be noted that code C19 is no longer permissible, as there is a clear distinction using the measurement from the anocutaneous line (&gt;16cm: colon; before that: rectum).</t>
  </si>
  <si>
    <t>KolonRektum
ColonRectum</t>
  </si>
  <si>
    <t>D6 Diagnosis - colon or rectum</t>
  </si>
  <si>
    <t>D6
C = colon, R = rectum</t>
  </si>
  <si>
    <t>The assignment is made by the centre / tumour documentation system. It should be noted that code C19 is no longer permissible, as there is a clear distinction using the measurement from the anocutaneous line (&gt;16cm: colon; before that: rectum).</t>
  </si>
  <si>
    <t>TumorlokalisationRektum
TumourLocationRectum</t>
  </si>
  <si>
    <t>D7
1 = rectal carcinoma, upper third
2 = rectal carcinoma, middle third
3 = rectal carcinoma, lower third</t>
  </si>
  <si>
    <t>ICD-O2 ICD-O-3</t>
  </si>
  <si>
    <t>D7 Diagnosis - specification of tumour location in the rectum</t>
  </si>
  <si>
    <t>TumourLocationRectum</t>
  </si>
  <si>
    <t>PraeT
PreT</t>
  </si>
  <si>
    <t>D8
T0 I T1 I T2 I T3 I T4 I T4a I T4b I TX
(suffixes - e.g., T3A or T1MS1, T1MS2, etc., are permissible)</t>
  </si>
  <si>
    <t>D8 Diagnosis - pre-therapeutic tomour status T</t>
  </si>
  <si>
    <t xml:space="preserve">PraeN
PreN
</t>
  </si>
  <si>
    <t>D9 Diagnosis - pre-therapeutic tumour status N</t>
  </si>
  <si>
    <t>D9
N0 I N1 I N1a I N1b I N1c I N2 I N2a I N2b I N+ I NX
(suffixes - e.g., N1a are permissible)</t>
  </si>
  <si>
    <t>PraeM
PreM</t>
  </si>
  <si>
    <t>D10 Diagnosis - pretherapeutic tumour status M</t>
  </si>
  <si>
    <t>UICCStadium
UICCStage</t>
  </si>
  <si>
    <t xml:space="preserve">D13
1 = UICC I
2 = UICC II
3 = UICC III
4 = UICC IV
9 = UICC stage not obtainable
</t>
  </si>
  <si>
    <t>SynchroneBehandlungKolorektalerPrimaertumoren
SynchronousTreatmentColorectalPrimaryTumors</t>
  </si>
  <si>
    <t xml:space="preserve">D13 Diagnosis — pre-therapeutic treatment UICC tumour stage
</t>
  </si>
  <si>
    <t>D14 Diagnosis — synchronous treatment of one or several primary colorectal tumours</t>
  </si>
  <si>
    <t xml:space="preserve">D14
0 = no
1 = yes
</t>
  </si>
  <si>
    <t xml:space="preserve">MRTBecken
MRIPelvis
</t>
  </si>
  <si>
    <t>D15 Diagnosis - MRI of the pelvis carried out</t>
  </si>
  <si>
    <t>D15
0 = no
1 = yes</t>
  </si>
  <si>
    <t>This represents MRI before any form of therapy (including before neoadjuvant radiochemotherapy, for example).</t>
  </si>
  <si>
    <t>CTBecken
CTPelvis</t>
  </si>
  <si>
    <t>D16 Diagnosis - thin-section CT of the pelvis carried out</t>
  </si>
  <si>
    <t xml:space="preserve">D16
0 = no
1 = yes
</t>
  </si>
  <si>
    <t>This represents thin-section CT before any form of therapy (including before neoadjuvant radiochemotherapy, for example).</t>
  </si>
  <si>
    <t>AbstandFaszie
DistanceFascia</t>
  </si>
  <si>
    <t>D17 Diagnosis - distance from the mesorectal fascia, in mm</t>
  </si>
  <si>
    <t xml:space="preserve">D17
Numerical
</t>
  </si>
  <si>
    <t>Provision of the shortest distance measured, in mm</t>
  </si>
  <si>
    <t>VorstellungPraetherapeutischeTumorkonferenz
PresentationPretherapeuticTumourConference</t>
  </si>
  <si>
    <t>E1 Pre-therapeutic tumour conference - presentation</t>
  </si>
  <si>
    <t xml:space="preserve">E1
0 = not presented at the pre-therapeutic tumour conference
1 = presented at the pre-therapeutic tumour conference
</t>
  </si>
  <si>
    <t>EmpfehlungPraetherapeutischeTumorkonferenz
RecommendationPretherapeuticTumourConference</t>
  </si>
  <si>
    <t xml:space="preserve">E2
0 = guideline-compliant treatment is not recommended for other reasons (age, comorbidity, contraindication, etc.)
1 = guideline-compliant treatment was recommended
</t>
  </si>
  <si>
    <r>
      <t xml:space="preserve">Example 1: Patient with rectum carcinoma, UICC III, age 87. Hemato-oncology convinces the tumour board that neoadjuvant radiochemotherapy is no longer useful in view of the patient´s age. The tumour board accepts this suggestion (=0).
Example 2: The tumour board note that there is a contraindication and therefore does not recommend guideline-compliant therapy (=0).
</t>
    </r>
    <r>
      <rPr>
        <b/>
        <sz val="8"/>
        <rFont val="Arial"/>
        <family val="2"/>
      </rPr>
      <t xml:space="preserve">But! </t>
    </r>
    <r>
      <rPr>
        <sz val="8"/>
        <rFont val="Arial"/>
        <family val="2"/>
      </rPr>
      <t xml:space="preserve">
Example 3: At the time of the tumour board, guideline compliant neoadjuvant radiochemotherapy was recommended, since at that time point it was not yet known that the patient would decline the treatment or that the patient  would die before the start of chemotherapy (=1). </t>
    </r>
  </si>
  <si>
    <t>DatumTherapeutischeKoloskopie
DateTherapeuticColonoscopy</t>
  </si>
  <si>
    <t>E2 Pre-therapeutic tumour board - recommendation in accordance with guidelines?</t>
  </si>
  <si>
    <t>F1 Endoscopic primary  therapy - date of therapeutic colonoscopy
(endoscopic resection)</t>
  </si>
  <si>
    <t xml:space="preserve">F1
yyyy-mm-dd
</t>
  </si>
  <si>
    <t>Date of endocopic resection of primary case. If transanal full-wall excision is carried out after he polypectomy, the date of the latter procedure is used here.</t>
  </si>
  <si>
    <t>OPSCodeEndoskopischePrimaertherapie
OPSCodeEndoscopicPrimaryTherapy</t>
  </si>
  <si>
    <t>F2 Endoscopic primary therapy - OPS code</t>
  </si>
  <si>
    <t>ASAKlassifikation
ASAClassification</t>
  </si>
  <si>
    <t xml:space="preserve">G1 Surgical treatment - Categorisation using the ASA classification
</t>
  </si>
  <si>
    <t xml:space="preserve">G1
1 = normal, otherwise healthy patient
2 = patient with mild systemic disease
3 = patient with severe systemic disease and substantive functional limitation 
4 = patient with disabling systemic disease that is a constant threat to life
5 = moribund patient
9 = unknown
</t>
  </si>
  <si>
    <t xml:space="preserve">The American Society of Anesthesiologists (ASA) score is used to estimate the surgical risk.
ASA 1: healthy patient
ASA 2: patient with mild systemic disease without functional limitations — moderate hypertension; moderate, non–insulin-dependent diabetes mellitus
ASA 3: Patient with severe systemic disease with functional limitations — compensated and decompensated cardiac insufficiency; chronic respiratory insufficiency; severe diabetes mellitus with complications; liver cirrhosis; chronic renal insufficiency
ASA 4: Patient with severe systemic disease that is life-threatening with or without surgery — marked decompensated cardiac insufficiency; severe malignant hypertension; shock and coma of various causes; advanced hepatic and renal insufficiency
ASA 5: moribund patient who will not survive the next 24 h with or without surgery — severe systemic disease with immediate risk of death (e.g., fulminant pulmonary embolism; extensive cardiac infarction with cardiogenic shock)
</t>
  </si>
  <si>
    <t>DatumOperativeTumorentfernung
DateSurgicalTumourRemoval</t>
  </si>
  <si>
    <t>G2 Surgical primary therapy — date of surgical tumour removal (1st op.)</t>
  </si>
  <si>
    <t xml:space="preserve">G2
yyyy-mm-dd
</t>
  </si>
  <si>
    <t>Date of the 1st operation in a tumour resection (only surgical primary cases; see C1); no revision or repeat resection, no endoscopic removal, etc.</t>
  </si>
  <si>
    <t xml:space="preserve">F2
X-XXX.XX / X-XXX.X
(at least X–XXX. must be correct)
or TVE
</t>
  </si>
  <si>
    <t>G3 Surgical primary therapy — OPS codes (1st op.)</t>
  </si>
  <si>
    <t>OPSCodesChirurgischePrimaertherapie
OPSCodesSurgicalPrimaryTherapy</t>
  </si>
  <si>
    <t xml:space="preserve">G3
X-XXX.XX / X-XXX.X
(at least X-XXX. must be correct)
</t>
  </si>
  <si>
    <t>NotfallOderElektiveingriff
EmergencyOrElectiveProcedure</t>
  </si>
  <si>
    <t>G4 Surgical primary therapy - emergency or elective procedure</t>
  </si>
  <si>
    <t xml:space="preserve">G4
N = emergency
E = elective
</t>
  </si>
  <si>
    <t>The centre needs to document its own assessment here of what is evaluated as an emergency or elective procedure, since including a time aspect does not usually do justice to the matter. Cases that are classed as urgent (usually 6–48 h after diagnosis) can be documented as emergency or elective depending on the situation. A sign of an emergency is not carrying out a preoperative colonoscopy.</t>
  </si>
  <si>
    <t>Erstoperateur
FirstSurgeon</t>
  </si>
  <si>
    <t>G5 Surgical primary therapy — first surgeon</t>
  </si>
  <si>
    <t>G5
Numerical symbols permitted</t>
  </si>
  <si>
    <t>Each surgeon should have an unmistakable number assigned to him or her.</t>
  </si>
  <si>
    <t>Zweitoperateur
SecondSurgeon</t>
  </si>
  <si>
    <t>G6 Surgical primary therapy — second surgeon</t>
  </si>
  <si>
    <t>G6
Numerical symbols permitted</t>
  </si>
  <si>
    <t>AnastomoseDurchgefuehrt
AnastomosisCarriedOut</t>
  </si>
  <si>
    <t>G7 Surgical primary therapy — anastomosis created (1st op.)</t>
  </si>
  <si>
    <t xml:space="preserve">G7
0 = no
1 = yes
</t>
  </si>
  <si>
    <t>TMEDurchgefuehrt
TMECarriedOut</t>
  </si>
  <si>
    <t>G8 Surgical primary therapy — TME or PME carried out (1st op.)</t>
  </si>
  <si>
    <t xml:space="preserve">G8
1 = TME
2 = PME
3 = other / unknown
</t>
  </si>
  <si>
    <t>Was a TME carried out during the tumour resection? TME is always carried out during abdominoperineal rectectomy. In this case, a 1 is reported.</t>
  </si>
  <si>
    <t>PostoperativeWundinfektion
PostoperativeWoundInfection</t>
  </si>
  <si>
    <t>G9 Surgical primary therapy - postoperative wound infection</t>
  </si>
  <si>
    <t xml:space="preserve">G9
0 = no postoperative wound infection
1 = postoperative wound infection
</t>
  </si>
  <si>
    <t>Postoperative wound infection is present if it is diagnosed within 30 days and requires surgical intervention (with at least retraction/irrigation/VAC dressing).</t>
  </si>
  <si>
    <t>DatumPostoperativeWundinfektion
DatePostoperativeWoundInfection</t>
  </si>
  <si>
    <t>G10 Surgical primary therapy - date of postoperative wound infection</t>
  </si>
  <si>
    <t xml:space="preserve">G10
yyyy-mm-dd
</t>
  </si>
  <si>
    <t>AufgetretenAnastomoseninsuffizienz
OccurringAnastomoticInsufficiency</t>
  </si>
  <si>
    <t>G11 Surgical primary therapy - anastomotic insufficiency developing?</t>
  </si>
  <si>
    <t xml:space="preserve">G11
0 = no
1 = yes
</t>
  </si>
  <si>
    <t>This statement should be documented with “yes” if an anastomotic insufficiency occurs within 30 days postoperatively.</t>
  </si>
  <si>
    <t>AnastomoseninsuffizienzInterventionspflichtig
AnastomoticInsufficiencyRequiringIntervention</t>
  </si>
  <si>
    <t>G13 Surgical primary therapy - anastomotic insufficiency requiring intervention?</t>
  </si>
  <si>
    <t xml:space="preserve">G13
A = grade A / no intervention
B = grade B
C = grade C
D = intervention necessary (not otherwise specified)
</t>
  </si>
  <si>
    <r>
      <t xml:space="preserve">Anastomotic insufficiency developing within 30 days after resection of the primary tumour:
Grade A: without intervention
Grade B: with administration of antibiotics or interventional drainage or transanal lavage/drainage
Grade C: (re)laparotomy
Grades B and C are </t>
    </r>
    <r>
      <rPr>
        <b/>
        <sz val="8"/>
        <rFont val="Arial"/>
        <family val="2"/>
      </rPr>
      <t>only</t>
    </r>
    <r>
      <rPr>
        <sz val="8"/>
        <rFont val="Arial"/>
        <family val="2"/>
      </rPr>
      <t xml:space="preserve"> relevant in cases with rectum carcinoma. Anastomotic insufficiencies requiring intervention in the colon should be documented as “D.” Grade A (no intervention necessary) can be used for both the colon and rectum.
</t>
    </r>
  </si>
  <si>
    <t>DatumInterventionspflichtigeAnastomoseninsuffizienz
DateAnastomoticInsufficiencyRequiringIntervention</t>
  </si>
  <si>
    <t>G14 Surgical primary therapy - date of anastomotic insufficiency requiring intervention</t>
  </si>
  <si>
    <t xml:space="preserve">G14
yyyy-mm-dd
</t>
  </si>
  <si>
    <t>Revisionseingriff
Revision procedure</t>
  </si>
  <si>
    <t>G15 Surgical primary therapy - revision procedure</t>
  </si>
  <si>
    <t xml:space="preserve">G15
0 = no
1 = yes
</t>
  </si>
  <si>
    <t>DatumRevisionseingriff
DateRevisionProcedure</t>
  </si>
  <si>
    <t>G16 surgical primary therapy - date of revision procedure</t>
  </si>
  <si>
    <t xml:space="preserve">G16
yyyy-mm-dd
</t>
  </si>
  <si>
    <t>OPmitStoma
SurgeryWithStoma</t>
  </si>
  <si>
    <t>G17 Surgical primary therapy - surgery with stoma creation carried out</t>
  </si>
  <si>
    <t xml:space="preserve">G17
0 = no
1 = yes
</t>
  </si>
  <si>
    <t>All operations involving stoma creation (protective and definitive) count.</t>
  </si>
  <si>
    <t>Stomaangezeichnet
StomaMarked</t>
  </si>
  <si>
    <t>H1 Postoperative histology / staging - pT</t>
  </si>
  <si>
    <t xml:space="preserve">G18 Surgical primary therapy - stoma marked preoperatively
</t>
  </si>
  <si>
    <t>H1
T0 | Tis | T1 | T2 | T3 | T4 | T4a | T4b | TX
(suffixes — e.g., T3A or T1MS1, T1MS2, etc. — are permitted)</t>
  </si>
  <si>
    <t xml:space="preserve">G18
0 = no
1 = yes
</t>
  </si>
  <si>
    <t>H2 Postoperative histology / staging - pN</t>
  </si>
  <si>
    <t>H2
N0 | N1 | N1a | N1b | N1c | N2 | N2a | N2b | N+ | NX
(suffixes — e.g., N1a — are permitted)</t>
  </si>
  <si>
    <t>H3 Postoperative histology / staging - postM</t>
  </si>
  <si>
    <t>H4 Postoperative histology / staging - grading</t>
  </si>
  <si>
    <t xml:space="preserve">H4
GX | G1 | G2 | G3 | G4
</t>
  </si>
  <si>
    <t>ICDOHistologiePostoperative
ICDOHistologyPostoperative</t>
  </si>
  <si>
    <t>H5 Postoperative histology / staging - ICD-O histology</t>
  </si>
  <si>
    <t>H5 XXXX/X</t>
  </si>
  <si>
    <t>Only adenocarcinomas are counted as primary cases. A list of the codes is included in this file in the data sheet “Appendix - adenocarcinomas”.</t>
  </si>
  <si>
    <t>PSRLokalNachAllenOPs
PSRLocalAfterAllOperations</t>
  </si>
  <si>
    <t>H6 Postoperative histology / staging - postoperative status of the residual tumour (local) after all operations</t>
  </si>
  <si>
    <t xml:space="preserve">H6
R = no details
R0 | R0 (wide) | R0 (narrow) = no residual tumour
R1 = microscopic residual tumour
R2 = macroscopic residual tumour
RX = not assessable
</t>
  </si>
  <si>
    <t xml:space="preserve">PSRGesamtNachPrimaertherapie
PSRGeneralAfterPrimaryTherapy </t>
  </si>
  <si>
    <t>H7 Postoperative histology / staging - postoperative status of residual tumour (overall) after primary therapy</t>
  </si>
  <si>
    <t xml:space="preserve">H7
R = no details
R0 | R0 (wide) | R0 (narrow) = no residual tumour
R1 = microscopic residual tumour
R2 = macroscopic residual tumour
RX = not assessable
</t>
  </si>
  <si>
    <t>GueteDerMesorektumresektion
QualityOfMesorectalResection</t>
  </si>
  <si>
    <t>H8 Postoperative histology / staging - quality of mesorectal resection</t>
  </si>
  <si>
    <t xml:space="preserve">H8
1 = grade 1: mesorectal fascia preserved
2 = grade 2: intramesorectal lacerations in the TME
3 = grade 3: reaching the muscularis propria or tumour
4 = no details
</t>
  </si>
  <si>
    <t>AnzahlDerUntersuchtenLymphknoten
NoOfLymphNodesExamined</t>
  </si>
  <si>
    <t>H9 Postoperative histology / staging - no. of lymph nodes examined</t>
  </si>
  <si>
    <t xml:space="preserve">H9
Numerical
</t>
  </si>
  <si>
    <t>AbstandAboralerTumorrand
DistanceAboralTumorMargin</t>
  </si>
  <si>
    <t>H10 Postoperative histology / staging - documentation of distance between aboral tumour margin and aboral resection margin, in mm</t>
  </si>
  <si>
    <t xml:space="preserve">H10
0 = no
1 = yes
</t>
  </si>
  <si>
    <t>AbstandZirkumferentiellerTumorrand
DistanceCircumferentialTumorMargin</t>
  </si>
  <si>
    <t>H11 Postoperative histology / staging - documentation of distance of tumour from the circumferential mesorectal resection level, in mm</t>
  </si>
  <si>
    <t xml:space="preserve">H11
0 = no
1 = yes
</t>
  </si>
  <si>
    <r>
      <t xml:space="preserve">Circumferential = details of oral, aboral, </t>
    </r>
    <r>
      <rPr>
        <u/>
        <sz val="8"/>
        <rFont val="Arial"/>
        <family val="2"/>
      </rPr>
      <t>and</t>
    </r>
    <r>
      <rPr>
        <sz val="8"/>
        <rFont val="Arial"/>
        <family val="2"/>
      </rPr>
      <t xml:space="preserve"> lateral distance.</t>
    </r>
  </si>
  <si>
    <t>VorstellungPostoperativeTumorkonferenz
PresentationPostoperativeTumorConference</t>
  </si>
  <si>
    <t>I1 Postoperative tumour board - presentation</t>
  </si>
  <si>
    <t xml:space="preserve">I1
0 = no presentation at postoperative tumour board
1 = presented at postoperative tumour board
</t>
  </si>
  <si>
    <t>Also includes post-treatment presentation of endoscopic primary cases (in cases of transanal full-thickness excision: presentation after the procedure, not after the prior polypectomy).</t>
  </si>
  <si>
    <t xml:space="preserve">I2 Postoperative tumour board
 - recommendation in accordance with guidelines?
</t>
  </si>
  <si>
    <t xml:space="preserve">EmpfehlungPostoperativeTumorkonferenz
RecommendationPostoperativeTumorconference
</t>
  </si>
  <si>
    <t xml:space="preserve">I2
0 = guideline-compliant treatment is not recommended for other reasons (age, comorbidity, contraindication, etc.)
1 = guideline-compliant treatment was recommmended
</t>
  </si>
  <si>
    <r>
      <t xml:space="preserve">Example 1: patient with colon carcinoma, UICC III, age 87. Hemato-oncology convinces the tumour board
 that adjuvant chemotherapy is no longer useful in view of the patient’s age. The tumour board
 accepts this suggestion (= 0)
</t>
    </r>
    <r>
      <rPr>
        <b/>
        <sz val="8"/>
        <rFont val="Arial"/>
        <family val="2"/>
      </rPr>
      <t xml:space="preserve">
BUT!</t>
    </r>
    <r>
      <rPr>
        <sz val="8"/>
        <rFont val="Arial"/>
        <family val="2"/>
      </rPr>
      <t xml:space="preserve">
Example 2: At the time of the tumour board, guideline-compliant adjuvant chemotherapy is recommended, since at that time point it was not yet known that the patient would decline the treatment or that the patient would die before the start of chemotherapy. The recommendation is then guideline-compliant, but it was not carried out for other reasons (= 1). See data field “Reasons for nonimplementation despite recommendation” in radiotherapy and chemotherapy.
</t>
    </r>
  </si>
  <si>
    <t>LebermetastasenVorhanden
HepaticMetastasesPresent</t>
  </si>
  <si>
    <t>J1.1 Hepatic mestastases - hepatic metastases present</t>
  </si>
  <si>
    <t xml:space="preserve">J1.1
0 = no
1 = yes
</t>
  </si>
  <si>
    <t>LebermetastasenAusschliesslich
HepaticMetastasesExclusively</t>
  </si>
  <si>
    <t>J1.2 Hepatic metastases - exclusively hepatic metastases?</t>
  </si>
  <si>
    <t xml:space="preserve">J1.2
0 = no
1 = yes
</t>
  </si>
  <si>
    <t xml:space="preserve">At the time of diagnosis, metastases can only be found in the liver. </t>
  </si>
  <si>
    <t>PrimaereLebermetastasenresektion
PrimaryHepaticMetastasesResection</t>
  </si>
  <si>
    <t>J2.1 Hepatic metastases - primary resection of hepatic metastases carried out</t>
  </si>
  <si>
    <t xml:space="preserve">J2
0 = no
1 = yes
</t>
  </si>
  <si>
    <t>Resection of the hepatic metastases without prior chemotherapy aimed explicitly at the metastases.</t>
  </si>
  <si>
    <t>BedingungenSenkundaereLebermetastasenresektion
ConditionsSecondaryHepaticMetastasesResection</t>
  </si>
  <si>
    <t>J3 Hepatic metastases - conditions for secondary resection of hepatic metastases</t>
  </si>
  <si>
    <t xml:space="preserve">J3
0 = conditions for secondary resection of hepatic metastases not met
1 = conditions for secondary resection of hepatic metastases met
</t>
  </si>
  <si>
    <t xml:space="preserve">Conditions for secondary resection of hepatic metastases:
Resection of hepatic metastases can only be secondary if chemotherapy explicitly aimed at the metastases has previously been carried out.
</t>
  </si>
  <si>
    <t>SekundaereLebermetastasenresektion
SecondaryHepatic MetastasesResection</t>
  </si>
  <si>
    <t>J4 Hepatic metastases - Hepatic metastases - secondary resection of hepatic metastases carried out</t>
  </si>
  <si>
    <t xml:space="preserve">J4
0 = no
1 = yes
</t>
  </si>
  <si>
    <t>Resection of hepatic metastases after prior chemotherapy aimed explicitly at the metastases.</t>
  </si>
  <si>
    <t>EmpfehlungPraeoperativeStrahlentherapie
RecommendationPreoperativeRadiotherapy</t>
  </si>
  <si>
    <t>K1 Preoperative / definitive radiotherapy - recommendation yes/no</t>
  </si>
  <si>
    <t xml:space="preserve">K1
0 = no
1 = yes
</t>
  </si>
  <si>
    <r>
      <t xml:space="preserve">In </t>
    </r>
    <r>
      <rPr>
        <b/>
        <sz val="8"/>
        <rFont val="Arial"/>
        <family val="2"/>
      </rPr>
      <t>surgical primary cases</t>
    </r>
    <r>
      <rPr>
        <sz val="8"/>
        <rFont val="Arial"/>
        <family val="2"/>
      </rPr>
      <t xml:space="preserve">, was pre-therapeutic radiotherapy recommended by the pre-therapeutic tumour board
 - including as part of combined radiochemotherapyradiochemotherapy?
In </t>
    </r>
    <r>
      <rPr>
        <b/>
        <sz val="8"/>
        <rFont val="Arial"/>
        <family val="2"/>
      </rPr>
      <t>non surgical (palliative) primary cases</t>
    </r>
    <r>
      <rPr>
        <sz val="8"/>
        <rFont val="Arial"/>
        <family val="2"/>
      </rPr>
      <t xml:space="preserve">, was radiotherapy recommended - including as part of combined radiochemotherapy — without a planned subsequent operation?
</t>
    </r>
  </si>
  <si>
    <t>DatumEmpfehlungPraeoperativeStrahlentherapie
DateRecommendationPreoperativeRadiotherapy</t>
  </si>
  <si>
    <t>K2 Preoperative/definitive radiotherapy - date of recommendation</t>
  </si>
  <si>
    <t xml:space="preserve">K2
yyyy-mm-dd
</t>
  </si>
  <si>
    <t>TherapiezeitpunktPraeoperativeStrahlentherapie
TreatmentTimePointPreoperativeRadiotherapy</t>
  </si>
  <si>
    <t>K3 Preoperative/definitive radiotherapy - treatment time point</t>
  </si>
  <si>
    <t xml:space="preserve">K3
N = neoadjuvant
</t>
  </si>
  <si>
    <r>
      <t xml:space="preserve">Preoperative radiotherapy is by definition only possible in surgical </t>
    </r>
    <r>
      <rPr>
        <b/>
        <sz val="8"/>
        <rFont val="Arial"/>
        <family val="2"/>
      </rPr>
      <t>primary</t>
    </r>
    <r>
      <rPr>
        <sz val="8"/>
        <rFont val="Arial"/>
        <family val="2"/>
      </rPr>
      <t xml:space="preserve"> cases, and it is thus always neoadjuvant. Exclusively palliative radiotherapy carried out in non surgical patients is always definitive. In that case, this field is left empty.
In </t>
    </r>
    <r>
      <rPr>
        <b/>
        <sz val="8"/>
        <rFont val="Arial"/>
        <family val="2"/>
      </rPr>
      <t>non surgical (curative)/non endoscopic</t>
    </r>
    <r>
      <rPr>
        <sz val="8"/>
        <rFont val="Arial"/>
        <family val="2"/>
      </rPr>
      <t xml:space="preserve"> cases (surgery planned, neoadjuvant radiochemotherapy carried out, patient declines surgery with (y)cT0), the treatment is classed as “definitive.” Fields K3/M3 are then left empty.
</t>
    </r>
  </si>
  <si>
    <t>TherapieintentionPraeoperativeStrahlentherapie
TreatmentIntentionPreoperativeRadiotherapy</t>
  </si>
  <si>
    <t>K4 Preoperative / definitive radiotherapy - treatment intention</t>
  </si>
  <si>
    <t xml:space="preserve">K4
K = curative| P = palliative
</t>
  </si>
  <si>
    <t>At the time of the treatment decision, is the intention curative or palliative?</t>
  </si>
  <si>
    <t>GruendeFuerNichtdurchfuehrungPraeoperativeStrahlentherapie
ReasonsForNotImplementingPreoperativeRadiotherapy</t>
  </si>
  <si>
    <r>
      <t xml:space="preserve">K5 Preoperative / definitive radiotherapy - reasons for nonimplementation </t>
    </r>
    <r>
      <rPr>
        <b/>
        <sz val="8"/>
        <rFont val="Arial"/>
        <family val="2"/>
      </rPr>
      <t>despite recommendation</t>
    </r>
  </si>
  <si>
    <t xml:space="preserve">K5
1 = patient declined
2 = patient died before start
3 = other
</t>
  </si>
  <si>
    <t>Explanation of 3, other: the tumour board recommends radiotherapy, e.g. despite the patient’s advanced age or despite comorbidity. However, the radio-oncologist decides not to start the radiotherapy after all for these reasons.</t>
  </si>
  <si>
    <t>DatumBeginnPraeoperativeStrahlentherapie
DateStartPreoperativeRadiotherapy</t>
  </si>
  <si>
    <t>K6 Preoperative / definitive radiotherapy - start</t>
  </si>
  <si>
    <t xml:space="preserve">K6
yyyy-mm-dd
</t>
  </si>
  <si>
    <t>DatumEndePraeoperativeStrahlentherapie
DateEndPreoperativeRadiotherapy</t>
  </si>
  <si>
    <t>K7 Preoperative / definitive radiotherapy - end</t>
  </si>
  <si>
    <t xml:space="preserve">K7
yyyy-mm-dd
</t>
  </si>
  <si>
    <t>GrundDerBeendigungDerPraeoperativeStrahlentherapie
ReasonForEndingPreoperativeRadiotherapy</t>
  </si>
  <si>
    <t>K8 Preoperative / definitive radiotherapy - reason for ending radiotherapy</t>
  </si>
  <si>
    <t xml:space="preserve">K8
0 = patient declined to continue the treatment
1 = regular end
2 = abandoned due to side effects
3 = other
</t>
  </si>
  <si>
    <t>Self-explanatory</t>
  </si>
  <si>
    <t>EmpfehlungPostoperativeStrahlentherapie
RecommendationPostoperativeRadiotherapy</t>
  </si>
  <si>
    <t>L1 Postoperative radiotherapy - recommendation yes/ no</t>
  </si>
  <si>
    <t xml:space="preserve">L1
0 = no
1 = yes
</t>
  </si>
  <si>
    <r>
      <t xml:space="preserve">In </t>
    </r>
    <r>
      <rPr>
        <b/>
        <sz val="8"/>
        <rFont val="Arial"/>
        <family val="2"/>
      </rPr>
      <t>surgical primary cases</t>
    </r>
    <r>
      <rPr>
        <sz val="8"/>
        <rFont val="Arial"/>
        <family val="2"/>
      </rPr>
      <t>, was postoperative radiotherapy recommended by the postoperative tumour board - including as part of combined radiochemotherapy?</t>
    </r>
  </si>
  <si>
    <t>DatumEmpfehlungPostoperativeStrahlentherapie
DateRecommendationPostoperativeRadiotherapy</t>
  </si>
  <si>
    <t>L2 Postoperative radiotherapy - date of recommendation</t>
  </si>
  <si>
    <t xml:space="preserve">L2
yyyy-mm-dd
</t>
  </si>
  <si>
    <t>TherapiezeitpunktPostoperativeStrahlentherapie
TreatmentTimePointPostoperativeRadiotherapy</t>
  </si>
  <si>
    <t>L3 Postoperative radiotherapy - treatment time point</t>
  </si>
  <si>
    <t xml:space="preserve">L3
A = adjuvant
</t>
  </si>
  <si>
    <r>
      <t xml:space="preserve">Postoperative radiotherapy is by definition only possible in surgical </t>
    </r>
    <r>
      <rPr>
        <b/>
        <sz val="8"/>
        <rFont val="Arial"/>
        <family val="2"/>
      </rPr>
      <t>primary</t>
    </r>
    <r>
      <rPr>
        <sz val="8"/>
        <rFont val="Arial"/>
        <family val="2"/>
      </rPr>
      <t xml:space="preserve"> cases and is thus always adjuvant.</t>
    </r>
  </si>
  <si>
    <t>TherapieintentionPostoperativeStrahlentherapie
TreatmentIntentionPostoperativeRadiotherapy</t>
  </si>
  <si>
    <t>L4 Postoperative radiotherapy - treatment intention</t>
  </si>
  <si>
    <t xml:space="preserve">L4
K = curative| P = palliative
</t>
  </si>
  <si>
    <t>Is the intention at the time of the treatment decision curative or palliative?</t>
  </si>
  <si>
    <t>GruendeFuerNichtdurchfuehrungPostoperativeStrahlentherapie
ReasonsForNotImplementingPostoperativeRadiotherapy</t>
  </si>
  <si>
    <r>
      <t xml:space="preserve">L5 Postoperative radiotherapy - reasons for nonimplementation </t>
    </r>
    <r>
      <rPr>
        <b/>
        <sz val="8"/>
        <rFont val="Arial"/>
        <family val="2"/>
      </rPr>
      <t>despite recommendation</t>
    </r>
  </si>
  <si>
    <t xml:space="preserve">L5
1 = patient declined
2 = patient died before start
3 = other
</t>
  </si>
  <si>
    <t>Explanation of 3, other: the tumour board recommends adjuvant radiotherapy, e.g. despite the patient’s advanced age or despite comorbidity. However, the radio-oncologist decides not to start the radiotherapy after all for these reasons.</t>
  </si>
  <si>
    <t>DatumBeginnPostoperativeStrahlentherapie
DateStartPostoperativeRadiotherapy</t>
  </si>
  <si>
    <t>L6 Postoperative radiotherapy - start</t>
  </si>
  <si>
    <t xml:space="preserve">L6
yyyy-mm-dd
</t>
  </si>
  <si>
    <t>DatumEndePostoperativeStrahlentherapie
DateEndPostoperativeRadiotherapy</t>
  </si>
  <si>
    <t>L7 Postoperative radiotherapy - end</t>
  </si>
  <si>
    <t xml:space="preserve">L7
yyyy-mm-dd
</t>
  </si>
  <si>
    <t>GrundDerBeendigungDerPostoperativeStrahlentherapie
L8 Postoperative radiotherapy - reasons for ending the radiotherapy</t>
  </si>
  <si>
    <t>EmpfehlungPraeoperativeChemotherapie
RecommendationPreoperativeChemotherapy</t>
  </si>
  <si>
    <t>L8
0 = patient declined to continue the treatment
1 = regular end
2 = abandoned due to side effects
3 = other</t>
  </si>
  <si>
    <t>L8 Postoperative radiotherapy - reasons for ending the radiotherapy</t>
  </si>
  <si>
    <t>M1 Preoperative / definitive chemotherapy - recommendation yes / no</t>
  </si>
  <si>
    <t xml:space="preserve">M1
0 = no
1 = yes
</t>
  </si>
  <si>
    <r>
      <t xml:space="preserve">In </t>
    </r>
    <r>
      <rPr>
        <b/>
        <sz val="8"/>
        <rFont val="Arial"/>
        <family val="2"/>
      </rPr>
      <t>surgical primary cases</t>
    </r>
    <r>
      <rPr>
        <sz val="8"/>
        <rFont val="Arial"/>
        <family val="2"/>
      </rPr>
      <t xml:space="preserve">, was pre-therapeutic chemotherapy - including as part of combined radiochemotherapy - recommended by the pre-therapeutic tumour board?
In </t>
    </r>
    <r>
      <rPr>
        <b/>
        <sz val="8"/>
        <rFont val="Arial"/>
        <family val="2"/>
      </rPr>
      <t>nonsurgical (palliative) primary cases</t>
    </r>
    <r>
      <rPr>
        <sz val="8"/>
        <rFont val="Arial"/>
        <family val="2"/>
      </rPr>
      <t xml:space="preserve">, was a chemotherapy - including as part of combined radiochemotherapy - recommended, without a planned subsequent operation?
</t>
    </r>
  </si>
  <si>
    <t>DatumEmpfehlungPraeoperativeChemotherapie
DateRecommendationPreoperativeChemotherapy</t>
  </si>
  <si>
    <t>M2 Preoperative / definitive chemotherapy - date of recommendation</t>
  </si>
  <si>
    <t xml:space="preserve">M2
yyyy-mm-dd
</t>
  </si>
  <si>
    <t>TherapiezeitpunktPraeoperativeChemotherapie
TreatmentTimePointPreoperativeChemotherapy</t>
  </si>
  <si>
    <t>M3 Preoperative / definitive chemotherapy - treatment time point</t>
  </si>
  <si>
    <t xml:space="preserve">M3
N = neoadjuvant
</t>
  </si>
  <si>
    <r>
      <t xml:space="preserve">Preoperative chemotherapy is by definition only possible in </t>
    </r>
    <r>
      <rPr>
        <b/>
        <sz val="8"/>
        <rFont val="Arial"/>
        <family val="2"/>
      </rPr>
      <t>surgical primary</t>
    </r>
    <r>
      <rPr>
        <sz val="8"/>
        <rFont val="Arial"/>
        <family val="2"/>
      </rPr>
      <t xml:space="preserve"> cases and is thus always neoadjuvant. Exclusively palliative chemotherapy administered in </t>
    </r>
    <r>
      <rPr>
        <b/>
        <sz val="8"/>
        <rFont val="Arial"/>
        <family val="2"/>
      </rPr>
      <t>non surgical (palliative)</t>
    </r>
    <r>
      <rPr>
        <sz val="8"/>
        <rFont val="Arial"/>
        <family val="2"/>
      </rPr>
      <t xml:space="preserve"> patients is always definitive. In that case, this field is left empty.
In </t>
    </r>
    <r>
      <rPr>
        <b/>
        <sz val="8"/>
        <rFont val="Arial"/>
        <family val="2"/>
      </rPr>
      <t>non surgical (curative) / non endoscopic</t>
    </r>
    <r>
      <rPr>
        <sz val="8"/>
        <rFont val="Arial"/>
        <family val="2"/>
      </rPr>
      <t xml:space="preserve"> patients (surgery planned, neoadjuvant radiochemotherapy carried out, patient declines surgery with (y)cT0), the treatment is defined as “definitive.” The K3/M3 fields are then left empty.
</t>
    </r>
  </si>
  <si>
    <t>M4 Preoperative / definitive chemotherapy - treatment intention</t>
  </si>
  <si>
    <t>TherapieintentionPraeoperativeChemotherapie
TreatmentIntentionPreoperativeChemotherapy</t>
  </si>
  <si>
    <t xml:space="preserve">M4
K = curative| P = palliative
</t>
  </si>
  <si>
    <t>GruendeFuerNichtdurchfuehrungPraeoperativeChemotherapie
ReasonsForNotImplementingPreoperativeChemotherapy</t>
  </si>
  <si>
    <r>
      <t xml:space="preserve">M5 Preoperative / definitive chemotherapy - reasons for nonimplementation </t>
    </r>
    <r>
      <rPr>
        <b/>
        <sz val="8"/>
        <rFont val="Arial"/>
        <family val="2"/>
      </rPr>
      <t>despite recommendation</t>
    </r>
  </si>
  <si>
    <t xml:space="preserve">M5
1 = patient declines
2 = patient dies before start
3 = other
</t>
  </si>
  <si>
    <t>Explanation of 3, other: the tumour board recommends chemotherapy, e.g. despite the patient’s advanced age or despite comorbidity. However, the hemato-oncologist decides not to start the chemotherapy after all for these reasons.</t>
  </si>
  <si>
    <t>DatumBeginnPraeoperativeChemotherapie
DateStartPreoperativeChemotherapy</t>
  </si>
  <si>
    <t>M6 Preoperative / definitive chemotherapy - start</t>
  </si>
  <si>
    <t xml:space="preserve">M6
yyyy-mm-dd
</t>
  </si>
  <si>
    <t>DatumEndePraeoperativeChemotherapie
DateEndPreoperativeChemotherapy</t>
  </si>
  <si>
    <t>M7 Preoperative / definitive chemotherapy - end</t>
  </si>
  <si>
    <t xml:space="preserve">M7
yyyy-mm-dd
</t>
  </si>
  <si>
    <t>GrundDerBeendigungDerPraeoperativeChemotherapie
ReasonsForEndingPreoperativeChemotherapy</t>
  </si>
  <si>
    <t xml:space="preserve">M8 Preoperative / definitive
Chemotherapy — reasons for ending chemotherapy
</t>
  </si>
  <si>
    <t xml:space="preserve">M8
0 = patient declines to continue treatment
1 = regular end
2 = abandonment due to side effects
3 = other
</t>
  </si>
  <si>
    <t>EmpfehlungPostoperativeChemotherapie
RecommendationPostoperativeChemotherapy</t>
  </si>
  <si>
    <t>N1 Postoperative chemotherapy - recommendation yes / no</t>
  </si>
  <si>
    <t xml:space="preserve">N1
0 = no
1 = yes
</t>
  </si>
  <si>
    <r>
      <t xml:space="preserve">In </t>
    </r>
    <r>
      <rPr>
        <b/>
        <sz val="8"/>
        <rFont val="Arial"/>
        <family val="2"/>
      </rPr>
      <t>surgical primary cases</t>
    </r>
    <r>
      <rPr>
        <sz val="8"/>
        <rFont val="Arial"/>
        <family val="2"/>
      </rPr>
      <t>, was postoperative chemotherapy recommended — including as part of combined radiochemotherapy?</t>
    </r>
  </si>
  <si>
    <t>DatumEmpfehlungPostoperativeChemotherapie
DateRecommendationPostoperativeChemotherapy</t>
  </si>
  <si>
    <t>N2 Postoperative chemotherapy - date of recommendation</t>
  </si>
  <si>
    <t xml:space="preserve">N2
yyyy-mm-dd
</t>
  </si>
  <si>
    <t>TherapiezeitpunktPostoperativeChemotherapie
TreatmentTimePointPostoperativeChemotherapy</t>
  </si>
  <si>
    <t>N3 Postoperative chemotherapy - treatment time point</t>
  </si>
  <si>
    <t xml:space="preserve">N3
A = adjuvant
</t>
  </si>
  <si>
    <r>
      <t>Postoperative chemotherapy is by definition only possible in</t>
    </r>
    <r>
      <rPr>
        <b/>
        <sz val="8"/>
        <rFont val="Arial"/>
        <family val="2"/>
      </rPr>
      <t xml:space="preserve"> surgical primary</t>
    </r>
    <r>
      <rPr>
        <sz val="8"/>
        <rFont val="Arial"/>
        <family val="2"/>
      </rPr>
      <t xml:space="preserve"> cases and is thus always adjuvant.</t>
    </r>
  </si>
  <si>
    <t xml:space="preserve">TherapieintentionPostoperativeChemotherapie
TreatmentIntentionPostoperativeChemotherapy
</t>
  </si>
  <si>
    <t>N4 Postoperative chemotherapy - treatment intention</t>
  </si>
  <si>
    <t xml:space="preserve">N4
K = curative | P = palliative
</t>
  </si>
  <si>
    <t>Is the intention at the time point of the treatment decision curative or palliative?</t>
  </si>
  <si>
    <t>GruendeFuerNichtdurchfuehrungPostoperativeChemotherapie
ReasonsForNotImplementingPostoperativeChemotherapy</t>
  </si>
  <si>
    <r>
      <t xml:space="preserve">N5 Postoperative chemotherapy - reasons for nonimplementation </t>
    </r>
    <r>
      <rPr>
        <b/>
        <sz val="8"/>
        <rFont val="Arial"/>
        <family val="2"/>
      </rPr>
      <t>despite recommendation</t>
    </r>
  </si>
  <si>
    <t xml:space="preserve">N5
1 = patient declined
2 = patient died before start
3 = other
</t>
  </si>
  <si>
    <t>Explanation of 3, other: the tumour board recommends adjuvant chemotherapy, e.g. despite the patient’s advanced age or despite comorbidity. However, the hemato-oncologist decides not to start the chemotherapy after all for these reasons.</t>
  </si>
  <si>
    <t>DatumBeginnPostoperativeChemotherapie
DateStartPostoperativeChemotherapy</t>
  </si>
  <si>
    <t>N6 Postoperative chemotherapy - start</t>
  </si>
  <si>
    <t xml:space="preserve">N6
yyyy-mm-dd
</t>
  </si>
  <si>
    <t>DatumEndePostoperativeChemotherapie
DateEndPostoperativeChemotherapy</t>
  </si>
  <si>
    <t>N7 Postoperative chemotherapy - end</t>
  </si>
  <si>
    <t xml:space="preserve">N7
yyyy-mm-dd
</t>
  </si>
  <si>
    <t>GrundDerBeendigungDerPostoperativeChemotherapie
ReasonForEndingPostoperativeChemotherapy</t>
  </si>
  <si>
    <t>N8 Postoperative chemotherapy — reasons for ending the chemotherapy</t>
  </si>
  <si>
    <t xml:space="preserve">N8
0 = patient declines to continue treatment
1 = regular end
2 = abandoned due to side effects
3 = other
</t>
  </si>
  <si>
    <t xml:space="preserve">BestSupportiveCare
</t>
  </si>
  <si>
    <t>O1 Other treatment - best supportive care</t>
  </si>
  <si>
    <t xml:space="preserve">O1
0 = no
1 = yes
</t>
  </si>
  <si>
    <t xml:space="preserve">E.g., pain therapy, artificial nutrition </t>
  </si>
  <si>
    <t>DatumStudie
DateStudy</t>
  </si>
  <si>
    <t>P1 Process - research study - data of inclusion of patient in study</t>
  </si>
  <si>
    <t>Studientyp
StudyType</t>
  </si>
  <si>
    <t>P2 Process - study type interventional / noninterventional</t>
  </si>
  <si>
    <t xml:space="preserve">P2
1 = noninterventional study
2 = interventional study
9 = study patient, but not clear whether noninterventional / interventional
</t>
  </si>
  <si>
    <t>1, 2, and 9 can only be reported if it is actually a study subject to an ethics vote</t>
  </si>
  <si>
    <t xml:space="preserve">PsychoonkologischeBetreuung
Psycho-oncologicCounselling
</t>
  </si>
  <si>
    <t>P3 Process - psycho-oncologic counselling</t>
  </si>
  <si>
    <t xml:space="preserve">P3
0 = psycho-oncologic counselling not received
1 = pscyho-oncologic counselling received
</t>
  </si>
  <si>
    <t>Patient received psycho-oncological counselling at least once for more than at least 25 min.</t>
  </si>
  <si>
    <t>BeratungSozialdienst
CounsellingSocialService</t>
  </si>
  <si>
    <t>P5 Process - social services counselling</t>
  </si>
  <si>
    <t xml:space="preserve">P5
0 = patient was not counselled by social services
1 = patient was counselled by social services
9 = not known
</t>
  </si>
  <si>
    <t>GenetischeBeratungEmpfohlen
GeneticCounsellingRecommended</t>
  </si>
  <si>
    <t>P6 Process - genetic counselling recommended</t>
  </si>
  <si>
    <t xml:space="preserve">P6
0 = recommendation not given
1 = recommendation given 
</t>
  </si>
  <si>
    <t>GenetischeBeratungErhalten
GeneticCounsellingRecieved</t>
  </si>
  <si>
    <t>P7 Process - genetic counselling received</t>
  </si>
  <si>
    <t xml:space="preserve">P7
0 = patient was not presented at a centre for familial colorectal cancer
1 = patient was presented at a center for familial colorectal cancer
9 = not known
</t>
  </si>
  <si>
    <t>ImmunhistochemischeUntersuchungAufMSI
ImmunohistochemicalExaminationForMSI</t>
  </si>
  <si>
    <t>P8 Process - immunohistochemical assessment of MMR proteins</t>
  </si>
  <si>
    <t xml:space="preserve">P8
0 = no
1 = yes
9 = not known
</t>
  </si>
  <si>
    <r>
      <t xml:space="preserve">Indicator year-specific interpretation:
All primary cases up to and including indicator year 2014: immunohistochemical examination for MSI is sufficient.
All primary cases starting from indicator year 2015:
patients with immunohistochemical assessment of MMR proteins.
</t>
    </r>
    <r>
      <rPr>
        <b/>
        <sz val="8"/>
        <rFont val="Arial"/>
        <family val="2"/>
      </rPr>
      <t>! To save unnecessary work, the name of the tag was not changed from 2014 to 2015 !</t>
    </r>
    <r>
      <rPr>
        <sz val="8"/>
        <rFont val="Arial"/>
        <family val="2"/>
      </rPr>
      <t xml:space="preserve">
</t>
    </r>
  </si>
  <si>
    <t>DatumFollowUp
DateFollowUp</t>
  </si>
  <si>
    <t>Q1 Follow-up report n - date</t>
  </si>
  <si>
    <t xml:space="preserve">Q1
yyyy-mm-dd
</t>
  </si>
  <si>
    <t>All Q fields must be completed for each follow-up date.</t>
  </si>
  <si>
    <t>LokoregionaeresRezidiv
LocoregionalRecurrence</t>
  </si>
  <si>
    <t>Q2 Follow-up report n - locoregional recurrence</t>
  </si>
  <si>
    <t xml:space="preserve">Q2
0 = negative
1 = positive, new
2 = positive, old
3 = not known
</t>
  </si>
  <si>
    <t xml:space="preserve">0 = up to and including this date, no logoregional recurrence appeared
1 = a locoregional recurrence was diagnosed on this date
2 = a locoregional recurrence already appeared in a follow-up report (“1” in a previous report)
3 = the patient is still alive, but there is no information about tumour status
</t>
  </si>
  <si>
    <t>LymphknotenRezidiv
LymphNodeRecurrence</t>
  </si>
  <si>
    <t>Q3 Follow-up report n - lymph-node recurrence</t>
  </si>
  <si>
    <t xml:space="preserve">Q3
0 = negative
1 = positiv, new
2 = positive, old 
3 = not known
</t>
  </si>
  <si>
    <t xml:space="preserve">0 = up to and including this date, no lymph-node recurrences appeared
1 = a lymph-node recurrence was diagnosed on this date
2 = a lymph-node recurrence already appeared in a follow-up report (“1” in a previous report)
3 = the patient is still alive, but there is no information about tumour status
</t>
  </si>
  <si>
    <t>Fernmetastasen
DistantMetastases</t>
  </si>
  <si>
    <t>Q4 Follow-up report n- distant metastases</t>
  </si>
  <si>
    <t xml:space="preserve">Q4
0 = negative
1 = positive, new
2 = positive, old
3 = not known
</t>
  </si>
  <si>
    <t xml:space="preserve">0 = up to and including this date, no distant metastases appeared
1 = distant metastases were diagnosed on this date
2 = a distant metastases already appeared in a follow-up report (“1” in a previous report)
3 = the patient is still alive, but there is no information about tumour status
</t>
  </si>
  <si>
    <t>Zweittumor
SecondTumor</t>
  </si>
  <si>
    <t>Q5 Follow-up report n - second tumour</t>
  </si>
  <si>
    <t xml:space="preserve">Q5
0 = negative
1 = positive, new
2 = positive, old
3 = not known
</t>
  </si>
  <si>
    <t xml:space="preserve">0 = up to and including this date, no second tumours appeared (e.g. breast cancer, pancreatic cancer or colon cancer if the primary case was a rectum carcinoma)
1 = a second tumour was diagnosed on this date
2 = a second tumour already appeared in a follow-up report
3 = the patient is still alive, but there is no information about tumour status
</t>
  </si>
  <si>
    <t>Verstorben
Died</t>
  </si>
  <si>
    <t>Q6 Follow-up report n - die</t>
  </si>
  <si>
    <t xml:space="preserve">Q6
0 = has not died
1 = tumour-related death
2 = death not tumour-related
3 = cause of death not known 
</t>
  </si>
  <si>
    <t>QuelleFollowUp
SourceFollowUp</t>
  </si>
  <si>
    <t>Q7 Follow-up report n - source of follow-up information</t>
  </si>
  <si>
    <t xml:space="preserve">Q7
1 = data from clinical cancer registry
2 = own center: follow-up in hospital
3 = own center: treatment network (collaborating partner; private-practice physician
4 = own center: patient questionnaire (letter/phone call)
5 = own center: registry query
6 = other
7 = not known
</t>
  </si>
  <si>
    <t>Notes on processing:</t>
  </si>
  <si>
    <t>Definitions of the terms used in the table are in principle stored in the “Data fields” data sheet of the specification document, in the currently valid version (can be downloaded from www.xml-oncobox.de):</t>
  </si>
  <si>
    <t>1) data field C1</t>
  </si>
  <si>
    <t>2) data field G4 (E = elective, N = emergency)</t>
  </si>
  <si>
    <t>3) data field C2.6</t>
  </si>
  <si>
    <t>The document also includes information on case counting (see appendices) and definitions of all key figures.</t>
  </si>
  <si>
    <t>The document “Data quality requirements” sets out the essential basis for data evaluation during the auditing process. In particular, it describes how to deal with indicators in which the target is not met (available for download at www.onkozert.de, in the Notes section).</t>
  </si>
  <si>
    <r>
      <t xml:space="preserve">The fields are partly dependent on each other, and each row should therefore be processed from left to right and continuously from top to bottom. Gray cells must be processed. For processing, Microsoft Office Excel 2007, or better 2010, should be used, since a substantial loss of quality results otherwise </t>
    </r>
    <r>
      <rPr>
        <sz val="8"/>
        <rFont val="Times New Roman"/>
        <family val="1"/>
      </rPr>
      <t> </t>
    </r>
    <r>
      <rPr>
        <sz val="9"/>
        <rFont val="Calibri"/>
        <family val="2"/>
      </rPr>
      <t>. All numbers and text must be entered manually. Every change in the basic data causes a change in the indicator sheet.</t>
    </r>
  </si>
  <si>
    <t>zurück zum Inhaltsverzeichnis
Back to table of contents</t>
  </si>
  <si>
    <t>D8 Diagnose - Prätherapeutischer Tumorstatus T
D8 Diagnosis - pre-therapeutic tumour status T</t>
  </si>
  <si>
    <t>Ungültige Ausprägung
Invalid characteristic</t>
  </si>
  <si>
    <t>M0  |  MX oder leer
M0 | MX or empty</t>
  </si>
  <si>
    <r>
      <t xml:space="preserve">1) Primärfälle
</t>
    </r>
    <r>
      <rPr>
        <sz val="8"/>
        <color theme="2" tint="-0.749992370372631"/>
        <rFont val="Arial"/>
        <family val="2"/>
      </rPr>
      <t>Primary cases</t>
    </r>
  </si>
  <si>
    <r>
      <t xml:space="preserve">a) Nicht-verwertbare Falldatensätze
</t>
    </r>
    <r>
      <rPr>
        <sz val="8"/>
        <color theme="2" tint="-0.749992370372631"/>
        <rFont val="Arial"/>
        <family val="2"/>
      </rPr>
      <t>a) Unusable case datasets</t>
    </r>
  </si>
  <si>
    <r>
      <t xml:space="preserve">A2 Stammdaten -  Geburtsdatum Tag
</t>
    </r>
    <r>
      <rPr>
        <sz val="8"/>
        <color theme="2" tint="-0.749992370372631"/>
        <rFont val="Arial"/>
        <family val="2"/>
      </rPr>
      <t>A2 Master data — - date of birth, day</t>
    </r>
  </si>
  <si>
    <r>
      <t xml:space="preserve">A3 Stammdaten - Geburtsdatum Monat
</t>
    </r>
    <r>
      <rPr>
        <sz val="8"/>
        <color theme="2" tint="-0.749992370372631"/>
        <rFont val="Arial"/>
        <family val="2"/>
      </rPr>
      <t>A3 Master data — - date of birth, month</t>
    </r>
  </si>
  <si>
    <r>
      <t xml:space="preserve">A4 Stammdaten - Geburtsdatum Jahr
</t>
    </r>
    <r>
      <rPr>
        <sz val="8"/>
        <color theme="2" tint="-0.749992370372631"/>
        <rFont val="Arial"/>
        <family val="2"/>
      </rPr>
      <t>A4 Master data —- date of birth, year</t>
    </r>
  </si>
  <si>
    <r>
      <t xml:space="preserve">A5 Stammdaten - Geschlecht
</t>
    </r>
    <r>
      <rPr>
        <sz val="8"/>
        <color theme="2" tint="-0.749992370372631"/>
        <rFont val="Arial"/>
        <family val="2"/>
      </rPr>
      <t>A5 Master data — - sex</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</si>
  <si>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</si>
  <si>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C2.1 Allgemeine Fallinfos -  Zentrumsfall
</t>
    </r>
    <r>
      <rPr>
        <sz val="8"/>
        <color theme="2" tint="-0.749992370372631"/>
        <rFont val="Arial"/>
        <family val="2"/>
      </rPr>
      <t>C2.1 General case information - centre case</t>
    </r>
  </si>
  <si>
    <r>
      <t xml:space="preserve">C2.2 Allgemeine Fallinfos - Fall-ID; Organ
</t>
    </r>
    <r>
      <rPr>
        <sz val="8"/>
        <color theme="2" tint="-0.749992370372631"/>
        <rFont val="Arial"/>
        <family val="2"/>
      </rPr>
      <t>C2.2 General case information - case ID; organ</t>
    </r>
  </si>
  <si>
    <r>
      <t xml:space="preserve">C2.3 Allgemeine Fallinfos - Fall-ID; 1. Teil Reg.-Nr.
</t>
    </r>
    <r>
      <rPr>
        <sz val="8"/>
        <color theme="2" tint="-0.749992370372631"/>
        <rFont val="Arial"/>
        <family val="2"/>
      </rPr>
      <t>C2.3 General case information - case ID, part 1, registration no.</t>
    </r>
  </si>
  <si>
    <r>
      <t xml:space="preserve">C2.4 Allgemeine Fallinfos -  Fall-ID; Haupt- / Nebenstandort
</t>
    </r>
    <r>
      <rPr>
        <sz val="8"/>
        <color theme="2" tint="-0.749992370372631"/>
        <rFont val="Arial"/>
        <family val="2"/>
      </rPr>
      <t>C2.4 General case information - case ID; main/subsidiary site</t>
    </r>
  </si>
  <si>
    <r>
      <t xml:space="preserve">C2.6 Allgemeine Fallinfos - Falldatensatz vollständig eingegeben?
</t>
    </r>
    <r>
      <rPr>
        <sz val="8"/>
        <color theme="2" tint="-0.749992370372631"/>
        <rFont val="Arial"/>
        <family val="2"/>
      </rPr>
      <t>C2.6 General case information - case dataset completely entered?</t>
    </r>
  </si>
  <si>
    <r>
      <t xml:space="preserve">D1 Diagnose - Datum Erstdiagnose Primärtumor 
</t>
    </r>
    <r>
      <rPr>
        <sz val="8"/>
        <color theme="2" tint="-0.749992370372631"/>
        <rFont val="Arial"/>
        <family val="2"/>
      </rPr>
      <t>D1 Diagnosis - date of first diagnosis of the primary tumour</t>
    </r>
  </si>
  <si>
    <r>
      <t xml:space="preserve">D4 Diagnose - Tumorausprägung
</t>
    </r>
    <r>
      <rPr>
        <sz val="8"/>
        <color theme="2" tint="-0.749992370372631"/>
        <rFont val="Arial"/>
        <family val="2"/>
      </rPr>
      <t>D4 Diagnosis - Tumour characteristics</t>
    </r>
  </si>
  <si>
    <r>
      <t xml:space="preserve">D6 Diagnose - Kolon oder Rektum
</t>
    </r>
    <r>
      <rPr>
        <sz val="8"/>
        <color theme="2" tint="-0.749992370372631"/>
        <rFont val="Arial"/>
        <family val="2"/>
      </rPr>
      <t>D6 Diagnosis - colon or rectum</t>
    </r>
  </si>
  <si>
    <r>
      <t xml:space="preserve">D4 Diagnose - Tumorausprägung 
</t>
    </r>
    <r>
      <rPr>
        <sz val="8"/>
        <color theme="2" tint="-0.749992370372631"/>
        <rFont val="Arial"/>
        <family val="2"/>
      </rPr>
      <t>D4 Diagnosis - Tumour characteristics</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</si>
  <si>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</si>
  <si>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G2 Chirurgische Therapie - Datum operative Tumorentfernung (1. OP)
</t>
    </r>
    <r>
      <rPr>
        <sz val="8"/>
        <color theme="2" tint="-0.749992370372631"/>
        <rFont val="Arial"/>
        <family val="2"/>
      </rPr>
      <t>G2 Surgical primary therapy - date of surgical tumour removal (1st op.)</t>
    </r>
  </si>
  <si>
    <r>
      <t xml:space="preserve">F1 Endoskopische Primärtherapie - Datum therapeutische Koloskopie (endoskopische Abtragung) 
</t>
    </r>
    <r>
      <rPr>
        <sz val="8"/>
        <color theme="2" tint="-0.749992370372631"/>
        <rFont val="Arial"/>
        <family val="2"/>
      </rPr>
      <t>F1 Endoscopic primary therapy - date of therapeutic colonoscopy (endoscopic resection)</t>
    </r>
  </si>
  <si>
    <r>
      <t xml:space="preserve">H1 Postoperative Histologie / Staging - pT
</t>
    </r>
    <r>
      <rPr>
        <sz val="8"/>
        <color theme="2" tint="-0.749992370372631"/>
        <rFont val="Arial"/>
        <family val="2"/>
      </rPr>
      <t>H1 postoperative histology / staging - pT</t>
    </r>
  </si>
  <si>
    <r>
      <t xml:space="preserve">D8 Diagnose - Prätherapeutischer Tumorstatus T
</t>
    </r>
    <r>
      <rPr>
        <sz val="8"/>
        <color theme="2" tint="-0.749992370372631"/>
        <rFont val="Arial"/>
        <family val="2"/>
      </rPr>
      <t>D8 Diagnosis - pre-therapeutic tumour status T</t>
    </r>
  </si>
  <si>
    <r>
      <t xml:space="preserve">D9 Diagnose - Prätherapeutischer Tumorstatus N
</t>
    </r>
    <r>
      <rPr>
        <sz val="8"/>
        <color theme="2" tint="-0.749992370372631"/>
        <rFont val="Arial"/>
        <family val="2"/>
      </rPr>
      <t>D9 Diagnosis - pre-therapeutic tumour status N</t>
    </r>
  </si>
  <si>
    <r>
      <t xml:space="preserve">D10 Diagnose - Prätherapeutischer Tumorstatus M
</t>
    </r>
    <r>
      <rPr>
        <sz val="8"/>
        <color theme="2" tint="-0.749992370372631"/>
        <rFont val="Arial"/>
        <family val="2"/>
      </rPr>
      <t>D10 Diagnosis - pre-therapeutic tumour status M</t>
    </r>
  </si>
  <si>
    <r>
      <t xml:space="preserve">F1 Endoskopische Primärtherapie - Datum therapeutische Koloskopie (endoskopische Abtragung) = 2018
</t>
    </r>
    <r>
      <rPr>
        <sz val="8"/>
        <color theme="2" tint="-0.749992370372631"/>
        <rFont val="Arial"/>
        <family val="2"/>
      </rPr>
      <t>F1 Endoscopic primary therapy - date of therapeutic colonoscopy (endoscopic resection) = 2018</t>
    </r>
  </si>
  <si>
    <r>
      <t xml:space="preserve">D1 Diagnose - Datum Erstdiagnose Primärtumor = 2018
</t>
    </r>
    <r>
      <rPr>
        <sz val="8"/>
        <color theme="2" tint="-0.749992370372631"/>
        <rFont val="Arial"/>
        <family val="2"/>
      </rPr>
      <t>D1 Diagnosis - date of first diagnosis of the primary tumour = 2018</t>
    </r>
  </si>
  <si>
    <r>
      <t xml:space="preserve">H5 Postoperative Histologie / Staging  - ICD-O-Histologie
</t>
    </r>
    <r>
      <rPr>
        <sz val="8"/>
        <color theme="2" tint="-0.749992370372631"/>
        <rFont val="Arial"/>
        <family val="2"/>
      </rPr>
      <t>H5 Postoperative histology / staging - ICD-O histology</t>
    </r>
  </si>
  <si>
    <r>
      <t xml:space="preserve">AND D3 Diagnose - ICD-O-Histologie 
</t>
    </r>
    <r>
      <rPr>
        <sz val="8"/>
        <color theme="2" tint="-0.749992370372631"/>
        <rFont val="Arial"/>
        <family val="2"/>
      </rPr>
      <t>AND D3 Diagnosis - ICD-O histology</t>
    </r>
  </si>
  <si>
    <r>
      <t xml:space="preserve">D3 Diagnose - ICD-O-Histologie 
</t>
    </r>
    <r>
      <rPr>
        <sz val="8"/>
        <color theme="2" tint="-0.749992370372631"/>
        <rFont val="Arial"/>
        <family val="2"/>
      </rPr>
      <t>D3 Diagnosis - ICD-O histology</t>
    </r>
  </si>
  <si>
    <r>
      <t xml:space="preserve">C2.1 Allgemeine Fallinfos -  Zentrumsfall
</t>
    </r>
    <r>
      <rPr>
        <sz val="8"/>
        <color theme="2" tint="-0.749992370372631"/>
        <rFont val="Arial"/>
        <family val="2"/>
      </rPr>
      <t>C2.1 General case information - Centre case</t>
    </r>
  </si>
  <si>
    <r>
      <t xml:space="preserve">M3 Präoperative / definitive Chemotherapie- Therapiezeitpunkt
</t>
    </r>
    <r>
      <rPr>
        <sz val="8"/>
        <color theme="2" tint="-0.749992370372631"/>
        <rFont val="Arial"/>
        <family val="2"/>
      </rPr>
      <t>M3 Preoperative / definitive chemotherapy - treatment time point</t>
    </r>
  </si>
  <si>
    <r>
      <t xml:space="preserve">K3 Präoperative / definitive Strahlentherapie - Therapiezeitpunkt
</t>
    </r>
    <r>
      <rPr>
        <sz val="8"/>
        <color theme="2" tint="-0.749992370372631"/>
        <rFont val="Arial"/>
        <family val="2"/>
      </rPr>
      <t>K3 Preoperative /definitive radiotherapy - treatment time point</t>
    </r>
  </si>
  <si>
    <r>
      <t xml:space="preserve">H1 Postoperative Histologie / Staging - pT
</t>
    </r>
    <r>
      <rPr>
        <sz val="8"/>
        <color theme="2" tint="-0.749992370372631"/>
        <rFont val="Arial"/>
        <family val="2"/>
      </rPr>
      <t>H1 Postoperative histology / staging - pT</t>
    </r>
  </si>
  <si>
    <r>
      <t xml:space="preserve">H2  Postoperative Histologie / Staging - pN
</t>
    </r>
    <r>
      <rPr>
        <sz val="8"/>
        <color theme="2" tint="-0.749992370372631"/>
        <rFont val="Arial"/>
        <family val="2"/>
      </rPr>
      <t>H2 Postoperative histology / staging - pN</t>
    </r>
  </si>
  <si>
    <r>
      <t xml:space="preserve">H3  Postoperative Histologie / Staging - M
</t>
    </r>
    <r>
      <rPr>
        <sz val="8"/>
        <color theme="2" tint="-0.749992370372631"/>
        <rFont val="Arial"/>
        <family val="2"/>
      </rPr>
      <t>H3 Postoperative histology / staging - M</t>
    </r>
  </si>
  <si>
    <r>
      <t xml:space="preserve">D10 Diagnose - Prätherapeutischer Tumorstatus
</t>
    </r>
    <r>
      <rPr>
        <sz val="8"/>
        <color theme="2" tint="-0.749992370372631"/>
        <rFont val="Arial"/>
        <family val="2"/>
      </rPr>
      <t>D10 Diagnosis - pre-therapeutic tumour status</t>
    </r>
  </si>
  <si>
    <r>
      <t xml:space="preserve">Kein gültiges Geburtsdatum
</t>
    </r>
    <r>
      <rPr>
        <sz val="8"/>
        <color theme="2" tint="-0.749992370372631"/>
        <rFont val="Arial"/>
        <family val="2"/>
      </rPr>
      <t>Not a valid date of birth</t>
    </r>
  </si>
  <si>
    <r>
      <t xml:space="preserve">Angabe zum Geschlecht darf nicht fehlen
</t>
    </r>
    <r>
      <rPr>
        <sz val="8"/>
        <color theme="2" tint="-0.749992370372631"/>
        <rFont val="Arial"/>
        <family val="2"/>
      </rPr>
      <t>Specification of sex must be included</t>
    </r>
  </si>
  <si>
    <r>
      <t xml:space="preserve">Ungültige Ausprägung
</t>
    </r>
    <r>
      <rPr>
        <sz val="8"/>
        <color theme="2" tint="-0.749992370372631"/>
        <rFont val="Arial"/>
        <family val="2"/>
      </rPr>
      <t>Invalid characteristic</t>
    </r>
  </si>
  <si>
    <r>
      <t xml:space="preserve">Angabe Grundgesamtheit darf nicht fehlen
</t>
    </r>
    <r>
      <rPr>
        <sz val="8"/>
        <color theme="2" tint="-0.749992370372631"/>
        <rFont val="Arial"/>
        <family val="2"/>
      </rPr>
      <t>Basic statistical population must be included</t>
    </r>
  </si>
  <si>
    <r>
      <t xml:space="preserve">Angabe Zentrumsfall ja / nein fehlt
</t>
    </r>
    <r>
      <rPr>
        <sz val="8"/>
        <color theme="2" tint="-0.749992370372631"/>
        <rFont val="Arial"/>
        <family val="2"/>
      </rPr>
      <t>Specification if centre case yes / no missing</t>
    </r>
  </si>
  <si>
    <r>
      <t xml:space="preserve">Angabe Organzentrum fehlt
</t>
    </r>
    <r>
      <rPr>
        <sz val="8"/>
        <color theme="2" tint="-0.749992370372631"/>
        <rFont val="Arial"/>
        <family val="2"/>
      </rPr>
      <t>Details of organ centre missing</t>
    </r>
  </si>
  <si>
    <r>
      <t xml:space="preserve">Angabe Reg.-Nr. des Zentrums fehlt
</t>
    </r>
    <r>
      <rPr>
        <sz val="8"/>
        <color theme="2" tint="-0.749992370372631"/>
        <rFont val="Arial"/>
        <family val="2"/>
      </rPr>
      <t>Specification of centre’s registration number missing</t>
    </r>
  </si>
  <si>
    <r>
      <t xml:space="preserve">Angabe Haupt- oder Nebenstandort fehlt
</t>
    </r>
    <r>
      <rPr>
        <sz val="8"/>
        <color theme="2" tint="-0.749992370372631"/>
        <rFont val="Arial"/>
        <family val="2"/>
      </rPr>
      <t>Details of main or subsidiary site lacking</t>
    </r>
  </si>
  <si>
    <r>
      <t xml:space="preserve">Angabe zu Vollständigkeit Behandlungsdatensatz fehlt
</t>
    </r>
    <r>
      <rPr>
        <sz val="8"/>
        <color theme="2" tint="-0.749992370372631"/>
        <rFont val="Arial"/>
        <family val="2"/>
      </rPr>
      <t>Details on completeness of treatment dataset lacking</t>
    </r>
  </si>
  <si>
    <r>
      <t xml:space="preserve">Angabe Datum Erstdiagnose Tumor darf nicht fehlen
</t>
    </r>
    <r>
      <rPr>
        <sz val="8"/>
        <color theme="2" tint="-0.749992370372631"/>
        <rFont val="Arial"/>
        <family val="2"/>
      </rPr>
      <t>Details for date of first diagnosis of tumour must be included</t>
    </r>
  </si>
  <si>
    <r>
      <t xml:space="preserve">Angabe ob Primärtumor oder Wiedererkrankung darf nich fehlen
</t>
    </r>
    <r>
      <rPr>
        <sz val="8"/>
        <color theme="2" tint="-0.749992370372631"/>
        <rFont val="Arial"/>
        <family val="2"/>
      </rPr>
      <t>Specification if primary tumour or recurrrent disease must be included</t>
    </r>
  </si>
  <si>
    <r>
      <t xml:space="preserve">Angabe, ob Kolon oder Rektum darf nicht fehlen
</t>
    </r>
    <r>
      <rPr>
        <sz val="8"/>
        <color theme="2" tint="-0.749992370372631"/>
        <rFont val="Arial"/>
        <family val="2"/>
      </rPr>
      <t>Specification of whether colon or rectum diagnosis must be included</t>
    </r>
  </si>
  <si>
    <r>
      <t xml:space="preserve">Widerspruch Primärfall / Wiedererkrankung
</t>
    </r>
    <r>
      <rPr>
        <sz val="8"/>
        <color theme="2" tint="-0.749992370372631"/>
        <rFont val="Arial"/>
        <family val="2"/>
      </rPr>
      <t>Contradiction between primary case and recurrent disease</t>
    </r>
  </si>
  <si>
    <r>
      <t xml:space="preserve">OP-Datum darf bei operativem Primärfall nicht fehlen
</t>
    </r>
    <r>
      <rPr>
        <sz val="8"/>
        <color theme="2" tint="-0.749992370372631"/>
        <rFont val="Arial"/>
        <family val="2"/>
      </rPr>
      <t>Date of operation must be included in a surgical primary case</t>
    </r>
  </si>
  <si>
    <r>
      <t xml:space="preserve">Datum endoskopische Tumorabtragung darf bei endoskopischem Primärfall nicht fehlen
</t>
    </r>
    <r>
      <rPr>
        <sz val="8"/>
        <color theme="2" tint="-0.749992370372631"/>
        <rFont val="Arial"/>
        <family val="2"/>
      </rPr>
      <t>Date of endoscopic tumour removal must be included in endoscopic primary cases</t>
    </r>
  </si>
  <si>
    <r>
      <t xml:space="preserve">Fall außerhalb Kennzahlenjahr
</t>
    </r>
    <r>
      <rPr>
        <sz val="8"/>
        <color theme="2" tint="-0.749992370372631"/>
        <rFont val="Arial"/>
        <family val="2"/>
      </rPr>
      <t>Case outside indicator year</t>
    </r>
  </si>
  <si>
    <r>
      <t xml:space="preserve">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
</t>
    </r>
    <r>
      <rPr>
        <sz val="8"/>
        <color theme="2" tint="-0.749992370372631"/>
        <rFont val="Arial"/>
        <family val="2"/>
      </rPr>
      <t xml:space="preserve">Case outside observation period for quality of results 
Note: This verification relates to the data relevant for certification (in audit year 2013: 2007–2012). If “certification-relevant data” is selected in the XML OncoBox, then precisely that period is considered. By contast, if “individual filter” is selected and the period is extended to 2000–2013, for exmaple, all cases will be taken into account.
</t>
    </r>
  </si>
  <si>
    <r>
      <t xml:space="preserve">Histologie-Code entspricht nicht dem eines gültigen Primärfalls (kein Adenokarzinom)
</t>
    </r>
    <r>
      <rPr>
        <sz val="8"/>
        <color theme="2" tint="-0.749992370372631"/>
        <rFont val="Arial"/>
        <family val="2"/>
      </rPr>
      <t>Histology code does not correspond to that of a valid primary case (not an adenocarcinoma)</t>
    </r>
  </si>
  <si>
    <r>
      <t xml:space="preserve">Wiedererkrankung: nur Primärfälle werden in der XML-OncoBox berücksichtigt
</t>
    </r>
    <r>
      <rPr>
        <sz val="8"/>
        <color theme="2" tint="-0.749992370372631"/>
        <rFont val="Arial"/>
        <family val="2"/>
      </rPr>
      <t>Recurrent disease: only primary cases are taken into account in the XML OncoBox</t>
    </r>
  </si>
  <si>
    <r>
      <t xml:space="preserve">1.1.1) operierter, neoadjuvant vorbehandelter 
Primärfall
</t>
    </r>
    <r>
      <rPr>
        <sz val="8"/>
        <color theme="2" tint="-0.749992370372631"/>
        <rFont val="Arial"/>
        <family val="2"/>
      </rPr>
      <t>1.1.1) Surgical primary case with prior neoadjuvant treatment</t>
    </r>
  </si>
  <si>
    <r>
      <t xml:space="preserve">1.1.2) operierter, nicht neoadjuvant vorbehandelter 
Primärfall
</t>
    </r>
    <r>
      <rPr>
        <sz val="8"/>
        <color theme="2" tint="-0.749992370372631"/>
        <rFont val="Arial"/>
        <family val="2"/>
      </rPr>
      <t>1.1.2) Surgical primary case without prior neoadjuvant treatment</t>
    </r>
  </si>
  <si>
    <r>
      <t xml:space="preserve">UICC-Stadium I
</t>
    </r>
    <r>
      <rPr>
        <sz val="8"/>
        <color theme="2" tint="-0.749992370372631"/>
        <rFont val="Arial"/>
        <family val="2"/>
      </rPr>
      <t>UICC stage I</t>
    </r>
  </si>
  <si>
    <r>
      <t xml:space="preserve">UICC-Stadium II
</t>
    </r>
    <r>
      <rPr>
        <sz val="8"/>
        <color theme="2" tint="-0.749992370372631"/>
        <rFont val="Arial"/>
        <family val="2"/>
      </rPr>
      <t>UICC stage II</t>
    </r>
  </si>
  <si>
    <r>
      <t xml:space="preserve">UICC-Stadium III
</t>
    </r>
    <r>
      <rPr>
        <sz val="8"/>
        <color theme="2" tint="-0.749992370372631"/>
        <rFont val="Arial"/>
        <family val="2"/>
      </rPr>
      <t>UICC stage III</t>
    </r>
  </si>
  <si>
    <r>
      <t xml:space="preserve">UICC-Stadium IV
</t>
    </r>
    <r>
      <rPr>
        <sz val="8"/>
        <color theme="2" tint="-0.749992370372631"/>
        <rFont val="Arial"/>
        <family val="2"/>
      </rPr>
      <t>UICC stage IV</t>
    </r>
  </si>
  <si>
    <r>
      <t xml:space="preserve">siehe Tabellenblatt Appendix "Adenokarzinome"
</t>
    </r>
    <r>
      <rPr>
        <sz val="8"/>
        <color theme="2" tint="-0.749992370372631"/>
        <rFont val="Arial"/>
        <family val="2"/>
      </rPr>
      <t>See table document in Appendix, “Adenocarcinomas”</t>
    </r>
  </si>
  <si>
    <r>
      <t xml:space="preserve">Wenn K3 und/oder M3 = N
</t>
    </r>
    <r>
      <rPr>
        <sz val="8"/>
        <color theme="2" tint="-0.749992370372631"/>
        <rFont val="Arial"/>
        <family val="2"/>
      </rPr>
      <t>If K3 and/or M3 = N</t>
    </r>
  </si>
  <si>
    <r>
      <t xml:space="preserve">Weder K3 noch M3 = N
(keiner soll N sein)
</t>
    </r>
    <r>
      <rPr>
        <sz val="8"/>
        <color theme="2" tint="-0.749992370372631"/>
        <rFont val="Arial"/>
        <family val="2"/>
      </rPr>
      <t>Neither K3 nor M3 = N</t>
    </r>
    <r>
      <rPr>
        <sz val="8"/>
        <rFont val="Arial"/>
        <family val="2"/>
      </rPr>
      <t xml:space="preserve">
</t>
    </r>
    <r>
      <rPr>
        <sz val="8"/>
        <color theme="2" tint="-0.749992370372631"/>
        <rFont val="Arial"/>
        <family val="2"/>
      </rPr>
      <t>(neither should be N)</t>
    </r>
    <r>
      <rPr>
        <sz val="8"/>
        <rFont val="Arial"/>
        <family val="2"/>
      </rPr>
      <t xml:space="preserve">
</t>
    </r>
  </si>
  <si>
    <r>
      <rPr>
        <sz val="8"/>
        <rFont val="Arial"/>
        <family val="2"/>
      </rPr>
      <t>K3 Präoperative / definitive Strahlentherapie - Therapiezeitpunkt</t>
    </r>
    <r>
      <rPr>
        <sz val="8"/>
        <color theme="2" tint="-0.749992370372631"/>
        <rFont val="Arial"/>
        <family val="2"/>
      </rPr>
      <t xml:space="preserve">
K3 Preoperative /definitive radiotherapy - treatment time point</t>
    </r>
  </si>
  <si>
    <r>
      <t xml:space="preserve">XXXX/X (ungültig) | leer
</t>
    </r>
    <r>
      <rPr>
        <sz val="8"/>
        <color rgb="FF494529"/>
        <rFont val="Arial"/>
        <family val="2"/>
      </rPr>
      <t>(invalid) | empty</t>
    </r>
  </si>
  <si>
    <r>
      <t xml:space="preserve">a) Nicht-verwertbare Falldatensätze
</t>
    </r>
    <r>
      <rPr>
        <sz val="8"/>
        <color rgb="FF494529"/>
        <rFont val="Arial"/>
        <family val="2"/>
      </rPr>
      <t>a) Unusable case datasets</t>
    </r>
  </si>
  <si>
    <r>
      <t xml:space="preserve">b) UICC-Stadium 0
</t>
    </r>
    <r>
      <rPr>
        <sz val="8"/>
        <color rgb="FF494529"/>
        <rFont val="Arial"/>
        <family val="2"/>
      </rPr>
      <t>b) UICC stage 0</t>
    </r>
  </si>
  <si>
    <r>
      <t xml:space="preserve">c1) Fall außerhalb Kennzahlenjahr 2012
</t>
    </r>
    <r>
      <rPr>
        <sz val="8"/>
        <color rgb="FF494529"/>
        <rFont val="Arial"/>
        <family val="2"/>
      </rPr>
      <t>c1) Case outside indicator year 2012</t>
    </r>
  </si>
  <si>
    <r>
      <t xml:space="preserve">c1) Fall außerhalb Kennzahlenjahr 2012
</t>
    </r>
    <r>
      <rPr>
        <sz val="8"/>
        <color rgb="FF494529"/>
        <rFont val="Arial"/>
        <family val="2"/>
      </rPr>
      <t>c1) Case outside indicator year 2013</t>
    </r>
  </si>
  <si>
    <r>
      <t xml:space="preserve">c1) Fall außerhalb Kennzahlenjahr 2012
</t>
    </r>
    <r>
      <rPr>
        <sz val="8"/>
        <color rgb="FF494529"/>
        <rFont val="Arial"/>
        <family val="2"/>
      </rPr>
      <t>c1) Case outside indicator year 2014</t>
    </r>
  </si>
  <si>
    <r>
      <t xml:space="preserve">c1) Fall außerhalb Kennzahlenjahr 2012
</t>
    </r>
    <r>
      <rPr>
        <sz val="8"/>
        <color rgb="FF494529"/>
        <rFont val="Arial"/>
        <family val="2"/>
      </rPr>
      <t>c1) Case outside indicator year 2015</t>
    </r>
  </si>
  <si>
    <r>
      <t xml:space="preserve">c2) Fall außerhalb Beoachtungszeitraum
</t>
    </r>
    <r>
      <rPr>
        <sz val="8"/>
        <color rgb="FF494529"/>
        <rFont val="Arial"/>
        <family val="2"/>
      </rPr>
      <t>c2) Case outside observation period</t>
    </r>
  </si>
  <si>
    <r>
      <t xml:space="preserve">d) Adenokarzinom
</t>
    </r>
    <r>
      <rPr>
        <sz val="8"/>
        <color rgb="FF494529"/>
        <rFont val="Arial"/>
        <family val="2"/>
      </rPr>
      <t>d) Adenocarcinoma</t>
    </r>
  </si>
  <si>
    <r>
      <t xml:space="preserve">e) Wiedererkrankung 
</t>
    </r>
    <r>
      <rPr>
        <sz val="8"/>
        <color rgb="FF494529"/>
        <rFont val="Arial"/>
        <family val="2"/>
      </rPr>
      <t>e) Recurrent disease</t>
    </r>
  </si>
  <si>
    <r>
      <t xml:space="preserve">f) kein Zentrumsfall
</t>
    </r>
    <r>
      <rPr>
        <sz val="8"/>
        <color rgb="FF494529"/>
        <rFont val="Arial"/>
        <family val="2"/>
      </rPr>
      <t>f) Not a centre case</t>
    </r>
  </si>
  <si>
    <r>
      <t xml:space="preserve">1.1) operativer Primärfall
</t>
    </r>
    <r>
      <rPr>
        <sz val="8"/>
        <color rgb="FF494529"/>
        <rFont val="Arial"/>
        <family val="2"/>
      </rPr>
      <t>1.1) Surgical primary case</t>
    </r>
  </si>
  <si>
    <r>
      <t xml:space="preserve">1.1.1) operativ (neoadjuvant behandelt)
1.3) nicht operativ (palliativ)
1.4) nicht operativ (kurativ)
</t>
    </r>
    <r>
      <rPr>
        <sz val="8"/>
        <color rgb="FF494529"/>
        <rFont val="Arial"/>
        <family val="2"/>
      </rPr>
      <t>1.1.1) Surgical (with neoadjuvant treatment)
1.3) Nonsurgical (palliative)
1.4) Nonsurgical (curative)</t>
    </r>
    <r>
      <rPr>
        <sz val="8"/>
        <color theme="1"/>
        <rFont val="Arial"/>
        <family val="2"/>
      </rPr>
      <t xml:space="preserve">
</t>
    </r>
  </si>
  <si>
    <r>
      <t xml:space="preserve">1.1.1) operativ (neoadjuvant behandelt)
1.3) nicht operativ (palliativ)
1.4) nicht operativ (kurativ)
</t>
    </r>
    <r>
      <rPr>
        <sz val="8"/>
        <color rgb="FF494529"/>
        <rFont val="Arial"/>
        <family val="2"/>
      </rPr>
      <t xml:space="preserve">1.1.1) Surgical (with neoadjuvant treatment)
1.3) Nonsurgical (palliative)
1.4) Nonsurgical (curative)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</si>
  <si>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</si>
  <si>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</si>
  <si>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1.1.2) Surgical primary case
 (no neoadjuvant treatment)</t>
    </r>
  </si>
  <si>
    <r>
      <t xml:space="preserve">1.3) nicht operativ (palliativ)
1.4) nicht operativ (kurativ)
</t>
    </r>
    <r>
      <rPr>
        <sz val="8"/>
        <color rgb="FF494529"/>
        <rFont val="Arial"/>
        <family val="2"/>
      </rPr>
      <t xml:space="preserve">1.3) Nonsurgical (palliative)
1.4) Nonsurgical (curative)
</t>
    </r>
  </si>
  <si>
    <r>
      <t xml:space="preserve">1.1.1) operativ (neoadjuvant behandelt)
</t>
    </r>
    <r>
      <rPr>
        <sz val="8"/>
        <color rgb="FF494529"/>
        <rFont val="Arial"/>
        <family val="2"/>
      </rPr>
      <t>1.1.1) Surgical (with neoadjuvant treatment)</t>
    </r>
  </si>
  <si>
    <r>
      <t xml:space="preserve">A2 Stammdaten -  Geburtsdatum Tag
</t>
    </r>
    <r>
      <rPr>
        <sz val="8"/>
        <color rgb="FF494529"/>
        <rFont val="Arial"/>
        <family val="2"/>
      </rPr>
      <t>A2 Master data — - date of birth, day</t>
    </r>
  </si>
  <si>
    <r>
      <t xml:space="preserve">A2 Stammdaten -  Geburtsdatum Tag
</t>
    </r>
    <r>
      <rPr>
        <sz val="8"/>
        <color rgb="FF494529"/>
        <rFont val="Arial"/>
        <family val="2"/>
      </rPr>
      <t>A2 Master data — - date of birth, day</t>
    </r>
    <r>
      <rPr>
        <sz val="8"/>
        <rFont val="Arial"/>
        <family val="2"/>
      </rPr>
      <t xml:space="preserve">
</t>
    </r>
  </si>
  <si>
    <r>
      <t xml:space="preserve">A3 Stammdaten - Geburtsdatum Monat
</t>
    </r>
    <r>
      <rPr>
        <sz val="8"/>
        <color rgb="FF494529"/>
        <rFont val="Arial"/>
        <family val="2"/>
      </rPr>
      <t>A3 Master data — - date of birth, month</t>
    </r>
  </si>
  <si>
    <r>
      <t xml:space="preserve">A4 Stammdaten - Geburtsdatum Jahr
</t>
    </r>
    <r>
      <rPr>
        <sz val="8"/>
        <color rgb="FF494529"/>
        <rFont val="Arial"/>
        <family val="2"/>
      </rPr>
      <t>A4 Master data — - date of birth, year</t>
    </r>
  </si>
  <si>
    <r>
      <t xml:space="preserve">darf leer sein
</t>
    </r>
    <r>
      <rPr>
        <sz val="8"/>
        <color theme="2" tint="-0.749992370372631"/>
        <rFont val="Arial"/>
        <family val="2"/>
      </rPr>
      <t>May be left empty</t>
    </r>
  </si>
  <si>
    <r>
      <t xml:space="preserve">muss leer sein
</t>
    </r>
    <r>
      <rPr>
        <sz val="8"/>
        <color theme="2" tint="-0.749992370372631"/>
        <rFont val="Arial"/>
        <family val="2"/>
      </rPr>
      <t>Must be left empty</t>
    </r>
  </si>
  <si>
    <r>
      <t xml:space="preserve">muss leer ein
</t>
    </r>
    <r>
      <rPr>
        <sz val="8"/>
        <color theme="2" tint="-0.749992370372631"/>
        <rFont val="Arial"/>
        <family val="2"/>
      </rPr>
      <t>Must be left empty</t>
    </r>
  </si>
  <si>
    <r>
      <t xml:space="preserve">muss leer  sein
</t>
    </r>
    <r>
      <rPr>
        <sz val="8"/>
        <color theme="2" tint="-0.749992370372631"/>
        <rFont val="Arial"/>
        <family val="2"/>
      </rPr>
      <t>Must be left empty</t>
    </r>
  </si>
  <si>
    <r>
      <t xml:space="preserve">darf leer sein
</t>
    </r>
    <r>
      <rPr>
        <sz val="8"/>
        <color theme="2" tint="-0.749992370372631"/>
        <rFont val="Arial"/>
        <family val="2"/>
      </rPr>
      <t>May be left empty</t>
    </r>
    <r>
      <rPr>
        <sz val="8"/>
        <rFont val="Arial"/>
        <family val="2"/>
      </rPr>
      <t xml:space="preserve">
</t>
    </r>
  </si>
  <si>
    <r>
      <t xml:space="preserve">dürfen leer sein
</t>
    </r>
    <r>
      <rPr>
        <sz val="8"/>
        <color theme="2" tint="-0.749992370372631"/>
        <rFont val="Arial"/>
        <family val="2"/>
      </rPr>
      <t>May be left empty</t>
    </r>
  </si>
  <si>
    <r>
      <t xml:space="preserve">A6 Stammdaten - Einwilligungserklärung Dokumentation in Tumordokumentation
</t>
    </r>
    <r>
      <rPr>
        <sz val="8"/>
        <color theme="2" tint="-0.749992370372631"/>
        <rFont val="Arial"/>
        <family val="2"/>
      </rPr>
      <t>A6 Master data — - documentation of declaration of consent in tumour documentation</t>
    </r>
  </si>
  <si>
    <r>
      <t xml:space="preserve">B5.1 Anamnese - DKG-Fragebogen zur Familienanamnese ausgefüllt
</t>
    </r>
    <r>
      <rPr>
        <sz val="8"/>
        <color theme="2" tint="-0.749992370372631"/>
        <rFont val="Arial"/>
        <family val="2"/>
      </rPr>
      <t>B5.1 Patient history - DKG questionnaire on family history completed</t>
    </r>
  </si>
  <si>
    <r>
      <t xml:space="preserve">B5.1 Anamnese - DKG-Fragebogen zur Familienanamnese ausgefüllt
</t>
    </r>
    <r>
      <rPr>
        <sz val="8"/>
        <color theme="2" tint="-0.749992370372631"/>
        <rFont val="Arial"/>
        <family val="2"/>
      </rPr>
      <t>B5.1 Patient history -DKG questionnaire on family history completed</t>
    </r>
  </si>
  <si>
    <r>
      <t xml:space="preserve">B5.2 Anamnese - Familienanamnese
</t>
    </r>
    <r>
      <rPr>
        <sz val="8"/>
        <color theme="2" tint="-0.749992370372631"/>
        <rFont val="Arial"/>
        <family val="2"/>
      </rPr>
      <t>B5.2 Patient history - family history</t>
    </r>
  </si>
  <si>
    <r>
      <t xml:space="preserve">C2.3 Allgemeine Fallinfos - Fall-ID; 1. Teil Reg.-Nr.
</t>
    </r>
    <r>
      <rPr>
        <sz val="8"/>
        <color theme="2" tint="-0.749992370372631"/>
        <rFont val="Arial"/>
        <family val="2"/>
      </rPr>
      <t>C2.3 General case information - case ID, part 1 of registration no.</t>
    </r>
  </si>
  <si>
    <r>
      <t xml:space="preserve">C2.4 Allgemeine Fallinfos -  Fall-ID; Haupt- / Nebenstandort
</t>
    </r>
    <r>
      <rPr>
        <sz val="8"/>
        <color theme="2" tint="-0.749992370372631"/>
        <rFont val="Arial"/>
        <family val="2"/>
      </rPr>
      <t>C2.4 General case information - case ID; main/subsidiary site</t>
    </r>
    <r>
      <rPr>
        <sz val="8"/>
        <rFont val="Arial"/>
        <family val="2"/>
      </rPr>
      <t xml:space="preserve">
</t>
    </r>
  </si>
  <si>
    <r>
      <t xml:space="preserve">D2 Diagnose -  Datum histologische Sicherung
</t>
    </r>
    <r>
      <rPr>
        <sz val="8"/>
        <color theme="2" tint="-0.749992370372631"/>
        <rFont val="Arial"/>
        <family val="2"/>
      </rPr>
      <t>D2 Diagnosis - date of histological confirmation</t>
    </r>
  </si>
  <si>
    <r>
      <t xml:space="preserve">D3 Diagnose - ICD-O-Histologie
</t>
    </r>
    <r>
      <rPr>
        <sz val="8"/>
        <color theme="2" tint="-0.749992370372631"/>
        <rFont val="Arial"/>
        <family val="2"/>
      </rPr>
      <t>D3 Diagnosis - ICD-O histology</t>
    </r>
  </si>
  <si>
    <r>
      <t xml:space="preserve">D5 Diagnose -  ICD-O-Lokalisation (ICD-O-2 und ICD-O-3)
</t>
    </r>
    <r>
      <rPr>
        <sz val="8"/>
        <color theme="2" tint="-0.749992370372631"/>
        <rFont val="Arial"/>
        <family val="2"/>
      </rPr>
      <t>D5 Diagnosis - ICD-O location</t>
    </r>
  </si>
  <si>
    <r>
      <t xml:space="preserve">D5 Diagnose -  ICD-O-Lokalisation (ICD-O-2 und ICD-O-3)
</t>
    </r>
    <r>
      <rPr>
        <sz val="8"/>
        <color theme="2" tint="-0.749992370372631"/>
        <rFont val="Arial"/>
        <family val="2"/>
      </rPr>
      <t>D5 Diagnosis - ICD-O location (ICD-O-2 and ICD-O-3)</t>
    </r>
  </si>
  <si>
    <r>
      <t xml:space="preserve">D7 Diagnose - Spezifikation Tumorlokalisation Rektum
</t>
    </r>
    <r>
      <rPr>
        <sz val="8"/>
        <color theme="2" tint="-0.749992370372631"/>
        <rFont val="Arial"/>
        <family val="2"/>
      </rPr>
      <t>D7 Diagnosis - specification of tumour location in the rectum</t>
    </r>
  </si>
  <si>
    <r>
      <t xml:space="preserve">D10 Diagnose - Prätherapeutischer Tumorstatus M
</t>
    </r>
    <r>
      <rPr>
        <sz val="8"/>
        <color theme="2" tint="-0.749992370372631"/>
        <rFont val="Arial"/>
        <family val="2"/>
      </rPr>
      <t>D10 diagnosis - pre-therapeutic tumour status M</t>
    </r>
  </si>
  <si>
    <r>
      <t xml:space="preserve">D13 Diagnose - Prätherapeutisches Tumorstadium UICC-Stadium
</t>
    </r>
    <r>
      <rPr>
        <sz val="8"/>
        <color theme="2" tint="-0.749992370372631"/>
        <rFont val="Arial"/>
        <family val="2"/>
      </rPr>
      <t>D13 Diagnosis - pre-therapeutic UICC tumour stage</t>
    </r>
  </si>
  <si>
    <r>
      <t xml:space="preserve">D14 Diagnose - Synchrone Behandlung eines oder mehrerer kolorektaler Primärtumoren
</t>
    </r>
    <r>
      <rPr>
        <sz val="8"/>
        <color theme="2" tint="-0.749992370372631"/>
        <rFont val="Arial"/>
        <family val="2"/>
      </rPr>
      <t>D14 Diagnosis - synchronous treatment of one or several primary colorectal tumors</t>
    </r>
  </si>
  <si>
    <r>
      <t xml:space="preserve">D15 Diagnose - MRT des Beckens durchgeführt
</t>
    </r>
    <r>
      <rPr>
        <sz val="8"/>
        <color theme="2" tint="-0.749992370372631"/>
        <rFont val="Arial"/>
        <family val="2"/>
      </rPr>
      <t>D15 Diagnosis - MRI of the pelvis carried out</t>
    </r>
  </si>
  <si>
    <r>
      <t xml:space="preserve">D16 Diagnose -  Dünnschicht-CT des Beckens durchgeführt
</t>
    </r>
    <r>
      <rPr>
        <sz val="8"/>
        <color theme="2" tint="-0.749992370372631"/>
        <rFont val="Arial"/>
        <family val="2"/>
      </rPr>
      <t>D16 Diagnosis - thin-section CT of the pelvis carried out</t>
    </r>
  </si>
  <si>
    <r>
      <t xml:space="preserve">D17 Diagnose - Abstand der mesorektalen Faszie angegeben
</t>
    </r>
    <r>
      <rPr>
        <sz val="8"/>
        <color theme="2" tint="-0.749992370372631"/>
        <rFont val="Arial"/>
        <family val="2"/>
      </rPr>
      <t>D17 Diagnosis - distance from the mesorectal fascia, in mm</t>
    </r>
  </si>
  <si>
    <r>
      <t xml:space="preserve">1.1) operativer Primärfall
</t>
    </r>
    <r>
      <rPr>
        <sz val="8"/>
        <color theme="2" tint="-0.749992370372631"/>
        <rFont val="Arial"/>
        <family val="2"/>
      </rPr>
      <t>1.1) Surgical primary case</t>
    </r>
  </si>
  <si>
    <r>
      <t xml:space="preserve">Fehlende Angabe zu relevanter Krebsvorerkrankung
</t>
    </r>
    <r>
      <rPr>
        <sz val="8"/>
        <color theme="2" tint="-0.749992370372631"/>
        <rFont val="Arial"/>
        <family val="2"/>
      </rPr>
      <t>No data on relevant previous cancer</t>
    </r>
  </si>
  <si>
    <r>
      <t xml:space="preserve">Ungültige Ausprägung
</t>
    </r>
    <r>
      <rPr>
        <sz val="8"/>
        <color rgb="FF494529"/>
        <rFont val="Arial"/>
        <family val="2"/>
      </rPr>
      <t>Invalid characteristic</t>
    </r>
  </si>
  <si>
    <r>
      <t xml:space="preserve">Angabe zur Lokalisation darf nicht fehlen
</t>
    </r>
    <r>
      <rPr>
        <sz val="8"/>
        <color rgb="FF494529"/>
        <rFont val="Arial"/>
        <family val="2"/>
      </rPr>
      <t>Details on the location must be included</t>
    </r>
  </si>
  <si>
    <r>
      <t xml:space="preserve">darf leer sein
</t>
    </r>
    <r>
      <rPr>
        <sz val="8"/>
        <color rgb="FF494529"/>
        <rFont val="Arial"/>
        <family val="2"/>
      </rPr>
      <t>May be left empty</t>
    </r>
  </si>
  <si>
    <r>
      <t xml:space="preserve">Angabe, ob synchron ein weiteres invasives Karzinom behandelt wurde oder nicht, darf nicht fehlen
</t>
    </r>
    <r>
      <rPr>
        <sz val="8"/>
        <color rgb="FF494529"/>
        <rFont val="Arial"/>
        <family val="2"/>
      </rPr>
      <t>Details on whether or not another invasive carcinoma was treated synchronously must be included</t>
    </r>
  </si>
  <si>
    <r>
      <t xml:space="preserve">Bei nicht operierten (palliativen) Primärfällen darf keine chirurgische Tumorentfernung stattgefunden haben.
</t>
    </r>
    <r>
      <rPr>
        <sz val="8"/>
        <color rgb="FF494529"/>
        <rFont val="Arial"/>
        <family val="2"/>
      </rPr>
      <t>In nonsurgical (palliative) primary cases, no surgical tumour resection can have been carried out.</t>
    </r>
  </si>
  <si>
    <r>
      <t xml:space="preserve">Angabe zur chirurgischen Tumorresektion bei nicht operiertem (palliativem) Primärfall nicht plausibel
</t>
    </r>
    <r>
      <rPr>
        <sz val="8"/>
        <color rgb="FF494529"/>
        <rFont val="Arial"/>
        <family val="2"/>
      </rPr>
      <t>Details on surgical tumour resection are not plausible in a nonsurgical (palliative) primary case</t>
    </r>
  </si>
  <si>
    <r>
      <t xml:space="preserve">Angabe Notfall- oder Elektiveingriff fehlt
</t>
    </r>
    <r>
      <rPr>
        <sz val="8"/>
        <color rgb="FF494529"/>
        <rFont val="Arial"/>
        <family val="2"/>
      </rPr>
      <t>Details on whether it is an emergency or elective procedure missing</t>
    </r>
  </si>
  <si>
    <r>
      <t xml:space="preserve">Angabe zur chirurgischen Tumorresektion bei nicht operiertem (palliativem) nicht plausibel
</t>
    </r>
    <r>
      <rPr>
        <sz val="8"/>
        <color rgb="FF494529"/>
        <rFont val="Arial"/>
        <family val="2"/>
      </rPr>
      <t>Details on surgical tumour resection are not plausible in a nonsurgical (palliative) primary case</t>
    </r>
  </si>
  <si>
    <r>
      <t xml:space="preserve">Angabe Erstoperateur  Tumorresektion bei nicht operiertem (palliativem) nicht plausibel
</t>
    </r>
    <r>
      <rPr>
        <sz val="8"/>
        <color rgb="FF494529"/>
        <rFont val="Arial"/>
        <family val="2"/>
      </rPr>
      <t>Details on the first surgeon for tumour resection in a nonsurgical (palliative) case are not plausible</t>
    </r>
  </si>
  <si>
    <r>
      <t xml:space="preserve">Angabe Zweitoperateur  Tumorresektion bei nicht operiertem (palliativem) nicht plausibel
</t>
    </r>
    <r>
      <rPr>
        <sz val="8"/>
        <color rgb="FF494529"/>
        <rFont val="Arial"/>
        <family val="2"/>
      </rPr>
      <t>Details on the second surgeon for tumour resection in a nonsurgical (palliative) case are not plausible</t>
    </r>
  </si>
  <si>
    <r>
      <t xml:space="preserve">Angabe, ob Anastomose angelegt wurde oder nicht, fehlt
</t>
    </r>
    <r>
      <rPr>
        <sz val="8"/>
        <color rgb="FF494529"/>
        <rFont val="Arial"/>
        <family val="2"/>
      </rPr>
      <t>Details on whether or not an anastomosis was created are missing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</si>
  <si>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(pallative) primary case</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</si>
  <si>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case</t>
    </r>
  </si>
  <si>
    <r>
      <t xml:space="preserve">Angabe, ob postoperative Wundinfektion aufgetreten ist, fehlt
</t>
    </r>
    <r>
      <rPr>
        <sz val="8"/>
        <color rgb="FF494529"/>
        <rFont val="Arial"/>
        <family val="2"/>
      </rPr>
      <t>Details on whether postoperative wound infection occurred are lacking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</si>
  <si>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primary case</t>
    </r>
  </si>
  <si>
    <r>
      <t xml:space="preserve">Angabe, ob Revisionseingriff notwendig war oder nicht, fehlt
</t>
    </r>
    <r>
      <rPr>
        <sz val="8"/>
        <color rgb="FF494529"/>
        <rFont val="Arial"/>
        <family val="2"/>
      </rPr>
      <t>Details on whether or not the revision procedure was necessary are missing</t>
    </r>
  </si>
  <si>
    <r>
      <t xml:space="preserve">Angabe, ob Operation mit Stomaanlage durchgeführt oder nicht, darf nicht fehlen
</t>
    </r>
    <r>
      <rPr>
        <sz val="8"/>
        <color rgb="FF494529"/>
        <rFont val="Arial"/>
        <family val="2"/>
      </rPr>
      <t>Details on whether or not the operation was carried out with stoma creation must be included</t>
    </r>
    <r>
      <rPr>
        <sz val="8"/>
        <rFont val="Arial"/>
        <family val="2"/>
      </rPr>
      <t xml:space="preserve">
</t>
    </r>
  </si>
  <si>
    <r>
      <t xml:space="preserve">Angabe zu pT darf nicht fehlen
</t>
    </r>
    <r>
      <rPr>
        <sz val="8"/>
        <color rgb="FF494529"/>
        <rFont val="Arial"/>
        <family val="2"/>
      </rPr>
      <t>Details on pT must be included</t>
    </r>
  </si>
  <si>
    <r>
      <t xml:space="preserve">Angabe zu pT bei nicht operiertem (palliativem) Primärfall nicht plausibel
</t>
    </r>
    <r>
      <rPr>
        <sz val="8"/>
        <color rgb="FF494529"/>
        <rFont val="Arial"/>
        <family val="2"/>
      </rPr>
      <t>Details on pT are not plausible in a nonsurgical (palliative) primary case</t>
    </r>
  </si>
  <si>
    <r>
      <t xml:space="preserve">Angabe zu pN darf nicht fehlen
</t>
    </r>
    <r>
      <rPr>
        <sz val="8"/>
        <color rgb="FF494529"/>
        <rFont val="Arial"/>
        <family val="2"/>
      </rPr>
      <t>Details on pN must be included</t>
    </r>
  </si>
  <si>
    <r>
      <t xml:space="preserve">Angabe zu pN bei nicht operiertem (palliativem) Primärfall nicht plausibel
</t>
    </r>
    <r>
      <rPr>
        <sz val="8"/>
        <color rgb="FF494529"/>
        <rFont val="Arial"/>
        <family val="2"/>
      </rPr>
      <t>Details on pN are not plausible in a nonsurgical (palliative) primary case</t>
    </r>
  </si>
  <si>
    <r>
      <t xml:space="preserve">Angabe zu postoperativem M darf bei operativem Primärfall nicht fehlen
</t>
    </r>
    <r>
      <rPr>
        <sz val="8"/>
        <color rgb="FF494529"/>
        <rFont val="Arial"/>
        <family val="2"/>
      </rPr>
      <t xml:space="preserve">Details on postoperative M status must be included in surgical primary cases </t>
    </r>
  </si>
  <si>
    <r>
      <t xml:space="preserve">Angabe zu postoperativem M bei nicht operiertem (palliativen) Primärfall nicht plausibel
</t>
    </r>
    <r>
      <rPr>
        <sz val="8"/>
        <color rgb="FF494529"/>
        <rFont val="Arial"/>
        <family val="2"/>
      </rPr>
      <t>Details on postoperative M status are not plausible in nonsurgical (palliative) primary cases</t>
    </r>
  </si>
  <si>
    <r>
      <t xml:space="preserve">Angabe zum Status Residualtumor (lokal) nach allen OPS darf nicht fehlen
</t>
    </r>
    <r>
      <rPr>
        <sz val="8"/>
        <color rgb="FF494529"/>
        <rFont val="Arial"/>
        <family val="2"/>
      </rPr>
      <t>Details on the status of the residual tumour (local) after all operations must be included</t>
    </r>
  </si>
  <si>
    <r>
      <t xml:space="preserve">Postoperative Angabe zum Status Residualtumor nach allen OPs bei nicht operiertem (palliativen) Primärfall
</t>
    </r>
    <r>
      <rPr>
        <sz val="8"/>
        <color rgb="FF494529"/>
        <rFont val="Arial"/>
        <family val="2"/>
      </rPr>
      <t>Postoperative details on the status of the residual tumour after all operations in nonsurgical (palliative) primary cases</t>
    </r>
  </si>
  <si>
    <r>
      <t xml:space="preserve">Angabe zur Mesorektumresektion bei nicht operiertem (palliatvem) Primärfall unplausibel
</t>
    </r>
    <r>
      <rPr>
        <sz val="8"/>
        <color rgb="FF494529"/>
        <rFont val="Arial"/>
        <family val="2"/>
      </rPr>
      <t>Details on mesorectal resection are not plausible in nonsurgical (palliative) primary cases</t>
    </r>
  </si>
  <si>
    <r>
      <t xml:space="preserve">Bei nicht operiertem (palliativem) Primärfall sind Angaben zur chirurgischen Tumorresektion nicht plausibel
</t>
    </r>
    <r>
      <rPr>
        <sz val="8"/>
        <color rgb="FF494529"/>
        <rFont val="Arial"/>
        <family val="2"/>
      </rPr>
      <t>Details on surgical tumour resection are not plausible in nonsurgical (palliative) primary cases</t>
    </r>
  </si>
  <si>
    <r>
      <t xml:space="preserve">Angabe, ob Lebermetastasen vorhanden sind oder nicht, darf nicht fehlen
</t>
    </r>
    <r>
      <rPr>
        <sz val="8"/>
        <color rgb="FF494529"/>
        <rFont val="Arial"/>
        <family val="2"/>
      </rPr>
      <t>Details of whether or not hepatic metastases are present must be included</t>
    </r>
  </si>
  <si>
    <r>
      <t xml:space="preserve">Angabe, ob genetische Beratung empfohlen wurde oder nicht, fehlt
</t>
    </r>
    <r>
      <rPr>
        <sz val="8"/>
        <color rgb="FF494529"/>
        <rFont val="Arial"/>
        <family val="2"/>
      </rPr>
      <t>Details of whether or not the patient received genetic counselling are missing</t>
    </r>
  </si>
  <si>
    <r>
      <t xml:space="preserve">Angabe, ob MSI-Untersuchung tatsächlich durchgeführt wurde oder nicht bzw. Status unbekannt, fehlt
</t>
    </r>
    <r>
      <rPr>
        <sz val="8"/>
        <color rgb="FF494529"/>
        <rFont val="Arial"/>
        <family val="2"/>
      </rPr>
      <t>Details of whether or not an MSI assessment was actually carried out, or on MSI status, are missing</t>
    </r>
  </si>
  <si>
    <r>
      <t xml:space="preserve">E1 Prätherapeutische Tumorkonferenz - Vorstellung
</t>
    </r>
    <r>
      <rPr>
        <sz val="8"/>
        <color rgb="FF494529"/>
        <rFont val="Arial"/>
        <family val="2"/>
      </rPr>
      <t>E1 Pre-therapeutic tumour board - presentation</t>
    </r>
  </si>
  <si>
    <r>
      <t xml:space="preserve">E2 Prätherapeutische Tumorkonferenz - Empfehlung leitliniengerecht?
</t>
    </r>
    <r>
      <rPr>
        <sz val="8"/>
        <color rgb="FF494529"/>
        <rFont val="Arial"/>
        <family val="2"/>
      </rPr>
      <t>E2 Pre-therapeutic tumour board - recommendation in accordance with guidelines?</t>
    </r>
  </si>
  <si>
    <r>
      <t xml:space="preserve">F2 Endoskopische Primärtherapie - OPS-Code
</t>
    </r>
    <r>
      <rPr>
        <sz val="8"/>
        <color rgb="FF494529"/>
        <rFont val="Arial"/>
        <family val="2"/>
      </rPr>
      <t>F2 Endoscopic primary therapy - OPS code</t>
    </r>
  </si>
  <si>
    <r>
      <t xml:space="preserve">G1 Chirurgische Primärtherapie - Einstufung durch ASA-Klassifikation
</t>
    </r>
    <r>
      <rPr>
        <sz val="8"/>
        <color rgb="FF494529"/>
        <rFont val="Arial"/>
        <family val="2"/>
      </rPr>
      <t xml:space="preserve">G1 surgical treatment - 
Categorisation using the ASA classification
</t>
    </r>
  </si>
  <si>
    <r>
      <t xml:space="preserve">G2 Chirurgische Primärtherapie - Datum operative Tumorentfernung (1. OP)
</t>
    </r>
    <r>
      <rPr>
        <sz val="8"/>
        <color rgb="FF494529"/>
        <rFont val="Arial"/>
        <family val="2"/>
      </rPr>
      <t>G2 Surgical primary therapy - date of surgical tumour removal (1st op.)</t>
    </r>
  </si>
  <si>
    <r>
      <t xml:space="preserve">G3 Chirurgische Primärtherapie - OPS-Codes (1. OP)
</t>
    </r>
    <r>
      <rPr>
        <sz val="8"/>
        <color rgb="FF494529"/>
        <rFont val="Arial"/>
        <family val="2"/>
      </rPr>
      <t>G3 Surgical primary therapy - OPS codes (1st op.)</t>
    </r>
  </si>
  <si>
    <r>
      <t xml:space="preserve">G4 Chirurgische Primärtherapie - Notfall- oder Elektiveingriff
</t>
    </r>
    <r>
      <rPr>
        <sz val="8"/>
        <color rgb="FF494529"/>
        <rFont val="Arial"/>
        <family val="2"/>
      </rPr>
      <t>G4 Surgical primary therapy - emergency or elective procedure</t>
    </r>
  </si>
  <si>
    <r>
      <t xml:space="preserve">G5 Chirurgische Primärtherapie - Erstoperateur
</t>
    </r>
    <r>
      <rPr>
        <sz val="8"/>
        <color rgb="FF494529"/>
        <rFont val="Arial"/>
        <family val="2"/>
      </rPr>
      <t>G5 Surgical primary therapy - first surgeon</t>
    </r>
  </si>
  <si>
    <r>
      <t xml:space="preserve">G6 Chirurgische Primärtherapie - Zweitoperateur
</t>
    </r>
    <r>
      <rPr>
        <sz val="8"/>
        <color rgb="FF494529"/>
        <rFont val="Arial"/>
        <family val="2"/>
      </rPr>
      <t>G6 Surgical primary therapy - second surgeon</t>
    </r>
  </si>
  <si>
    <r>
      <t xml:space="preserve">G7 Chirurgische Primärtherapie - Anastomose angelegt (1. OP)
</t>
    </r>
    <r>
      <rPr>
        <sz val="8"/>
        <color rgb="FF494529"/>
        <rFont val="Arial"/>
        <family val="2"/>
      </rPr>
      <t>G7 Surgical primary therapy - anastomosis created (1st op.)</t>
    </r>
  </si>
  <si>
    <r>
      <rPr>
        <sz val="8"/>
        <rFont val="Arial"/>
        <family val="2"/>
      </rPr>
      <t>G7 Chirurgische Primärtherapie - Anastomose angelegt (1. OP)</t>
    </r>
    <r>
      <rPr>
        <sz val="8"/>
        <color rgb="FF494529"/>
        <rFont val="Arial"/>
        <family val="2"/>
      </rPr>
      <t xml:space="preserve">
G7 Surgical primary therapy - anastomosis created (1st op.)</t>
    </r>
  </si>
  <si>
    <r>
      <t xml:space="preserve">G8 Chirurgische Primärtherapie - TME durchgeführt (1. OP)
</t>
    </r>
    <r>
      <rPr>
        <sz val="8"/>
        <color rgb="FF494529"/>
        <rFont val="Arial"/>
        <family val="2"/>
      </rPr>
      <t>G8 Surgical primary therapy - TME or PME carried out (1st op.)</t>
    </r>
  </si>
  <si>
    <r>
      <t xml:space="preserve">G9 Chirurgische Primärtherapie - Postoperative Wundinfektion
</t>
    </r>
    <r>
      <rPr>
        <sz val="8"/>
        <color rgb="FF494529"/>
        <rFont val="Arial"/>
        <family val="2"/>
      </rPr>
      <t>G9 Surgical primary therapy - postoperative wound infection</t>
    </r>
  </si>
  <si>
    <r>
      <t xml:space="preserve">G10 Chirurgische Primärtherapie - Postoperative Wundinfektion Datum
</t>
    </r>
    <r>
      <rPr>
        <sz val="8"/>
        <color rgb="FF494529"/>
        <rFont val="Arial"/>
        <family val="2"/>
      </rPr>
      <t>G10 Surgical primary therapy - date of postoperative wound infection</t>
    </r>
  </si>
  <si>
    <r>
      <t xml:space="preserve">G11 Chirurgische Primärtherapie - Anastomoseninsuffizienz aufgetreten?
</t>
    </r>
    <r>
      <rPr>
        <sz val="8"/>
        <color rgb="FF494529"/>
        <rFont val="Arial"/>
        <family val="2"/>
      </rPr>
      <t>G11 Surgical primary therapy - anastomotic insufficiency developing?</t>
    </r>
  </si>
  <si>
    <r>
      <t xml:space="preserve">G13 Chirurgische Primärtherapie -  Anastomoseninsuffizienz interventionspflichtig?
</t>
    </r>
    <r>
      <rPr>
        <sz val="8"/>
        <color rgb="FF494529"/>
        <rFont val="Arial"/>
        <family val="2"/>
      </rPr>
      <t>G13 Surgical primary therapy — anastomotic insufficiency requiring intervention?</t>
    </r>
  </si>
  <si>
    <r>
      <t xml:space="preserve">G14 Chirurgische Primärtherapie -  Interventionspflichtige Anastomoseninsuffizienz Datum
</t>
    </r>
    <r>
      <rPr>
        <sz val="8"/>
        <color rgb="FF494529"/>
        <rFont val="Arial"/>
        <family val="2"/>
      </rPr>
      <t>G14 Surgical primary therapy — date of anastomotic insufficiency requiring intervention</t>
    </r>
  </si>
  <si>
    <r>
      <t xml:space="preserve">G15 Chirurgische Primärtherapie - Revisionseingriff
</t>
    </r>
    <r>
      <rPr>
        <sz val="8"/>
        <color rgb="FF494529"/>
        <rFont val="Arial"/>
        <family val="2"/>
      </rPr>
      <t>G15 surgical primary therapy — revision procedure</t>
    </r>
  </si>
  <si>
    <r>
      <t>G16 Chirurgische Primärtherapie -  Revisionseingriff Datum</t>
    </r>
    <r>
      <rPr>
        <sz val="8"/>
        <color rgb="FF494529"/>
        <rFont val="Arial"/>
        <family val="2"/>
      </rPr>
      <t xml:space="preserve">
G16 surgical primary therapy — date of revision procedure</t>
    </r>
  </si>
  <si>
    <r>
      <t xml:space="preserve">G16 Chirurgische Primärtherapie -  Revisionseingriff Datum
</t>
    </r>
    <r>
      <rPr>
        <sz val="8"/>
        <color rgb="FF494529"/>
        <rFont val="Arial"/>
        <family val="2"/>
      </rPr>
      <t>G16 surgical primary therapy — date of revision procedure</t>
    </r>
  </si>
  <si>
    <r>
      <t xml:space="preserve">G17  Chirurgische Primärtherapie- Operation mit Stomaanlage durchgeführt
</t>
    </r>
    <r>
      <rPr>
        <sz val="8"/>
        <color rgb="FF494529"/>
        <rFont val="Arial"/>
        <family val="2"/>
      </rPr>
      <t>G17 surgical primary therapy — surgery with stoma creation carried out</t>
    </r>
  </si>
  <si>
    <r>
      <t xml:space="preserve">G18  Chirurgische Primärtherapie - Stoma präoperativ angezeichnet
</t>
    </r>
    <r>
      <rPr>
        <sz val="8"/>
        <color rgb="FF494529"/>
        <rFont val="Arial"/>
        <family val="2"/>
      </rPr>
      <t>G18 surgical primary therapy — stoma marked preoperatively</t>
    </r>
  </si>
  <si>
    <r>
      <t xml:space="preserve">H1 Postoperative Histologie / Staging - pT
</t>
    </r>
    <r>
      <rPr>
        <sz val="8"/>
        <color rgb="FF494529"/>
        <rFont val="Arial"/>
        <family val="2"/>
      </rPr>
      <t>H1 Postoperative Histologie / Staging – pT</t>
    </r>
  </si>
  <si>
    <r>
      <t xml:space="preserve">H2  Postoperative Histologie / Staging - pN
</t>
    </r>
    <r>
      <rPr>
        <sz val="8"/>
        <color rgb="FF494529"/>
        <rFont val="Arial"/>
        <family val="2"/>
      </rPr>
      <t>H2 Postoperative histology / staging — pN</t>
    </r>
  </si>
  <si>
    <r>
      <t xml:space="preserve">H3  Postoperative Histologie / Staging - M
</t>
    </r>
    <r>
      <rPr>
        <sz val="8"/>
        <color rgb="FF494529"/>
        <rFont val="Arial"/>
        <family val="2"/>
      </rPr>
      <t>H3 Postoperative histology / staging — M</t>
    </r>
  </si>
  <si>
    <r>
      <t xml:space="preserve">H5   Postoperative Histologie / Staging  - ICD-O-Histologie
</t>
    </r>
    <r>
      <rPr>
        <sz val="8"/>
        <color rgb="FF494529"/>
        <rFont val="Arial"/>
        <family val="2"/>
      </rPr>
      <t>H5 Postoperative histology / staging — ICD-O histology</t>
    </r>
  </si>
  <si>
    <r>
      <t xml:space="preserve">H6   Postoperative Histologie / Staging - Postoperativ Status Residualtumor (lokal) nach allen OPS
</t>
    </r>
    <r>
      <rPr>
        <sz val="8"/>
        <color rgb="FF494529"/>
        <rFont val="Arial"/>
        <family val="2"/>
      </rPr>
      <t>H6 Postoperative histology / staging — postoperative status of the residual tumour (local) after all operations</t>
    </r>
  </si>
  <si>
    <r>
      <t xml:space="preserve">H7   Postoperative Histologie / Staging  - Postoperativ Status 
Residualtumor (Gesamt) nach Primärtherapie
</t>
    </r>
    <r>
      <rPr>
        <sz val="8"/>
        <color rgb="FF494529"/>
        <rFont val="Arial"/>
        <family val="2"/>
      </rPr>
      <t>H7 Postoperative histology / staging — postoperative status of residual tumour (overall) after primary therapy</t>
    </r>
  </si>
  <si>
    <r>
      <t xml:space="preserve">H8  Postoperative Histologie / Staging - Güte der Mesorektumresektion
</t>
    </r>
    <r>
      <rPr>
        <sz val="8"/>
        <color rgb="FF494529"/>
        <rFont val="Arial"/>
        <family val="2"/>
      </rPr>
      <t>H8 Postoperative histology / staging — quality of mesorectal resection</t>
    </r>
  </si>
  <si>
    <r>
      <t xml:space="preserve">H9   Postoperative Histologie / Staging  - Anzahl der untersuchten Lymphknoten
</t>
    </r>
    <r>
      <rPr>
        <sz val="8"/>
        <color rgb="FF494529"/>
        <rFont val="Arial"/>
        <family val="2"/>
      </rPr>
      <t>H9 postoperative histology / staging — no. of lymph nodes examined</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</si>
  <si>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border and aboral resection margin, in mm</t>
    </r>
  </si>
  <si>
    <r>
      <t xml:space="preserve">H11 Postoperative Histologie / Staging - Abstand des Tumors zur zirkumferentiellen mesorektalen Resektionsebene in mm dokumentiert
</t>
    </r>
    <r>
      <rPr>
        <sz val="8"/>
        <color rgb="FF494529"/>
        <rFont val="Arial"/>
        <family val="2"/>
      </rPr>
      <t>H11 postoperative histology / staging — documentation of distance of tumour from the circumferential mesorectal resection level, in mm</t>
    </r>
  </si>
  <si>
    <r>
      <t xml:space="preserve">I1 Postoperative Tumorkonferenz - Vorstellung
</t>
    </r>
    <r>
      <rPr>
        <sz val="8"/>
        <color rgb="FF494529"/>
        <rFont val="Arial"/>
        <family val="2"/>
      </rPr>
      <t>I1 postoperative tumour conference — presentation</t>
    </r>
  </si>
  <si>
    <r>
      <t xml:space="preserve">I2 Postoperative Tumorkonferenz - Empfehlung leitliniengerecht?
</t>
    </r>
    <r>
      <rPr>
        <sz val="8"/>
        <color rgb="FF494529"/>
        <rFont val="Arial"/>
        <family val="2"/>
      </rPr>
      <t>I2 Postoperative tumour conference — recommendation in accordance with guidelines?</t>
    </r>
  </si>
  <si>
    <r>
      <t xml:space="preserve">J1.1 Lebermetastasen -  Lebermetastasen vorhanden
</t>
    </r>
    <r>
      <rPr>
        <sz val="8"/>
        <color rgb="FF494529"/>
        <rFont val="Arial"/>
        <family val="2"/>
      </rPr>
      <t>J1.1 Hepatic mestastases — hepatic metastases present</t>
    </r>
  </si>
  <si>
    <r>
      <t xml:space="preserve">J1.2 Lebermetastasen - Lebermetastasen ausschließlich?
</t>
    </r>
    <r>
      <rPr>
        <sz val="8"/>
        <color rgb="FF494529"/>
        <rFont val="Arial"/>
        <family val="2"/>
      </rPr>
      <t>J1.2 Hepatic metastases — exclusively hepatic metastases?</t>
    </r>
  </si>
  <si>
    <r>
      <t xml:space="preserve">J2 Lebermetastasen - Primäre Lebermetastasenresektion durchgeführt
</t>
    </r>
    <r>
      <rPr>
        <sz val="8"/>
        <color rgb="FF494529"/>
        <rFont val="Arial"/>
        <family val="2"/>
      </rPr>
      <t>J2 Hepatic metastases — primary resection of hepatic metastases carried out</t>
    </r>
  </si>
  <si>
    <r>
      <t xml:space="preserve">J3 Lebermetastasen - Bedingungen zu sekundäre Lebermetastasenresektion
</t>
    </r>
    <r>
      <rPr>
        <sz val="8"/>
        <color rgb="FF494529"/>
        <rFont val="Arial"/>
        <family val="2"/>
      </rPr>
      <t>J3 Hepatic metastases — conditions for secondary resection of hepatic metastases</t>
    </r>
  </si>
  <si>
    <r>
      <t xml:space="preserve">J4 Lebermetastasen - Lebermetastasen - Sekundäre Lebermetastasenresektion durchgeführt
</t>
    </r>
    <r>
      <rPr>
        <sz val="8"/>
        <color rgb="FF494529"/>
        <rFont val="Arial"/>
        <family val="2"/>
      </rPr>
      <t>J4 Hepatic metastases — Hepatic metastases — secondary resection of hepatic metastases carried out</t>
    </r>
  </si>
  <si>
    <r>
      <t xml:space="preserve">K1 Präoperative / definitive Strahlentherapie - Empfehlung ja / nein
</t>
    </r>
    <r>
      <rPr>
        <sz val="8"/>
        <color rgb="FF494529"/>
        <rFont val="Arial"/>
        <family val="2"/>
      </rPr>
      <t>K1 Preoperative / definitive radiotherapy — recommendation yes/no</t>
    </r>
  </si>
  <si>
    <r>
      <t xml:space="preserve">K2  Präoperative / definitive Strahlentherapie- Datum Empfehlung
</t>
    </r>
    <r>
      <rPr>
        <sz val="8"/>
        <color rgb="FF494529"/>
        <rFont val="Arial"/>
        <family val="2"/>
      </rPr>
      <t>K2 Preoperative/definitive radiotherapy — date of recommendation</t>
    </r>
  </si>
  <si>
    <r>
      <t xml:space="preserve">K3 Präoperative / definitive Strahlentherapie - Therapiezeitpunkt
</t>
    </r>
    <r>
      <rPr>
        <sz val="8"/>
        <color rgb="FF494529"/>
        <rFont val="Arial"/>
        <family val="2"/>
      </rPr>
      <t>K3 Preoperative/definitive radiotherapy — treatment time point</t>
    </r>
  </si>
  <si>
    <r>
      <t xml:space="preserve">K4 Präoperative / definitive Strahlentherapie - Therapieintention
</t>
    </r>
    <r>
      <rPr>
        <sz val="8"/>
        <color rgb="FF494529"/>
        <rFont val="Arial"/>
        <family val="2"/>
      </rPr>
      <t>K4 Preoperative / definitive radiotherapy — treatment intention</t>
    </r>
  </si>
  <si>
    <r>
      <t xml:space="preserve">K5 Präoperative / definitive palliative Strahlentherapie - Gründe für Nichtdurchführung trotz Empfehlung
</t>
    </r>
    <r>
      <rPr>
        <sz val="8"/>
        <color rgb="FF494529"/>
        <rFont val="Arial"/>
        <family val="2"/>
      </rPr>
      <t>K5 Preoperative / definitive radiotherapy — reasons for nonimplementation despite recommendation</t>
    </r>
  </si>
  <si>
    <r>
      <t xml:space="preserve">K6 Präoperative / definitive Strahlentherapie - Beginn
</t>
    </r>
    <r>
      <rPr>
        <sz val="8"/>
        <color rgb="FF494529"/>
        <rFont val="Arial"/>
        <family val="2"/>
      </rPr>
      <t>K6 Preoperative / definitive radiotherapy — start</t>
    </r>
  </si>
  <si>
    <r>
      <t xml:space="preserve">K7 Präoperative / definitive Strahlentherapie - Ende
</t>
    </r>
    <r>
      <rPr>
        <sz val="8"/>
        <color rgb="FF494529"/>
        <rFont val="Arial"/>
        <family val="2"/>
      </rPr>
      <t>K7 Preoperative / definitive radiotherapy — end</t>
    </r>
  </si>
  <si>
    <r>
      <t xml:space="preserve">K8  Präoperative / definitive Strahlentherapie - Grund der Beendigung der Strahlentherapie
</t>
    </r>
    <r>
      <rPr>
        <sz val="8"/>
        <color rgb="FF494529"/>
        <rFont val="Arial"/>
        <family val="2"/>
      </rPr>
      <t>K8 Preoperative / definitive radiotherapy — reason for ending radioth</t>
    </r>
    <r>
      <rPr>
        <sz val="8"/>
        <rFont val="Arial"/>
        <family val="2"/>
      </rPr>
      <t>erapy</t>
    </r>
  </si>
  <si>
    <r>
      <t xml:space="preserve">L1 Postoperative Strahlentherapie - Empfehlung ja / nein
</t>
    </r>
    <r>
      <rPr>
        <sz val="8"/>
        <color rgb="FF494529"/>
        <rFont val="Arial"/>
        <family val="2"/>
      </rPr>
      <t>L1 Postoperative radiotherapy — recommendation yes/ no</t>
    </r>
  </si>
  <si>
    <r>
      <t xml:space="preserve">L2 Postoperative Strahlentherapie - Datum Empfehlung
</t>
    </r>
    <r>
      <rPr>
        <sz val="8"/>
        <color rgb="FF494529"/>
        <rFont val="Arial"/>
        <family val="2"/>
      </rPr>
      <t>L2 Postoperative radiotherapy — date of recommendation</t>
    </r>
  </si>
  <si>
    <r>
      <t xml:space="preserve">L3 Postoperative Strahlentherapie - Therapiezeitpunkt
</t>
    </r>
    <r>
      <rPr>
        <sz val="8"/>
        <color rgb="FF494529"/>
        <rFont val="Arial"/>
        <family val="2"/>
      </rPr>
      <t>L3 Postoperative radiotherapy — treatment time point</t>
    </r>
  </si>
  <si>
    <r>
      <t xml:space="preserve">L4 Postoperative Strahlentherapie - Therapieintention
</t>
    </r>
    <r>
      <rPr>
        <sz val="8"/>
        <color rgb="FF494529"/>
        <rFont val="Arial"/>
        <family val="2"/>
      </rPr>
      <t>L4 Postoperative radiotherapy — treatment intention</t>
    </r>
  </si>
  <si>
    <r>
      <t xml:space="preserve">L5 Postoperative Strahlentherapie - Gründe für Nichtdurchführung
</t>
    </r>
    <r>
      <rPr>
        <sz val="8"/>
        <color rgb="FF494529"/>
        <rFont val="Arial"/>
        <family val="2"/>
      </rPr>
      <t>L5 Postoperative radiotherapy — reasons for nonimplementation</t>
    </r>
  </si>
  <si>
    <r>
      <t xml:space="preserve">L6 Postoperative Strahlentherapie - Beginn
</t>
    </r>
    <r>
      <rPr>
        <sz val="8"/>
        <color rgb="FF494529"/>
        <rFont val="Arial"/>
        <family val="2"/>
      </rPr>
      <t>L6 Postoperative radiotherapy — start</t>
    </r>
  </si>
  <si>
    <r>
      <t xml:space="preserve">L7 Postoperative Strahlentherapie - Ende
</t>
    </r>
    <r>
      <rPr>
        <sz val="8"/>
        <color rgb="FF494529"/>
        <rFont val="Arial"/>
        <family val="2"/>
      </rPr>
      <t>L7 Postoperative radiotherapy — end</t>
    </r>
  </si>
  <si>
    <r>
      <t xml:space="preserve">L8 Postoperative Strahlentherapie - Grund der Beendigung der Strahlentherapie
</t>
    </r>
    <r>
      <rPr>
        <sz val="8"/>
        <color rgb="FF494529"/>
        <rFont val="Arial"/>
        <family val="2"/>
      </rPr>
      <t>L8 Postoperative radiotherapy — reasons for ending the radiotherapy</t>
    </r>
  </si>
  <si>
    <r>
      <t xml:space="preserve">M1 Präoperative / definitive Chemotherapie - Empfehlung ja / nein
</t>
    </r>
    <r>
      <rPr>
        <sz val="8"/>
        <color rgb="FF494529"/>
        <rFont val="Arial"/>
        <family val="2"/>
      </rPr>
      <t>M1 Preoperative / definitive chemotherapy — recommendation yes / no</t>
    </r>
  </si>
  <si>
    <r>
      <t xml:space="preserve">M2  Präoperative / definitive Chemotherapie- Datum Empfehlung
</t>
    </r>
    <r>
      <rPr>
        <sz val="8"/>
        <color rgb="FF494529"/>
        <rFont val="Arial"/>
        <family val="2"/>
      </rPr>
      <t>M2 Preoperative / definitive chemotherapy — date of recommendation</t>
    </r>
  </si>
  <si>
    <r>
      <t xml:space="preserve">M3 Präoperative / definitive Chemotherapie - Therapiezeitpunkt
</t>
    </r>
    <r>
      <rPr>
        <sz val="8"/>
        <color rgb="FF494529"/>
        <rFont val="Arial"/>
        <family val="2"/>
      </rPr>
      <t>M3 Preoperative / definitive chemotherapy — treatment time point</t>
    </r>
  </si>
  <si>
    <r>
      <t xml:space="preserve">M4 Präoperative / definitive Chemotherapie - Therapieintention
</t>
    </r>
    <r>
      <rPr>
        <sz val="8"/>
        <color rgb="FF494529"/>
        <rFont val="Arial"/>
        <family val="2"/>
      </rPr>
      <t>M4 Preoperative / definitive chemotherapy — treatment intention</t>
    </r>
  </si>
  <si>
    <r>
      <t xml:space="preserve">M5 Präoperative / definitive palliative Chemotherapie - Gründe für Nichtdurchführung trotz Empfehlung
</t>
    </r>
    <r>
      <rPr>
        <sz val="8"/>
        <color rgb="FF494529"/>
        <rFont val="Arial"/>
        <family val="2"/>
      </rPr>
      <t>M5 Preoperative / definitive chemotherapy — reasons for nonimplementation despite recommendation</t>
    </r>
  </si>
  <si>
    <r>
      <t xml:space="preserve">M6 Präoperative / definitive Chemotherapie - Beginn
</t>
    </r>
    <r>
      <rPr>
        <sz val="8"/>
        <color rgb="FF494529"/>
        <rFont val="Arial"/>
        <family val="2"/>
      </rPr>
      <t>M6 Preoperative / definitive chemotherapy — start</t>
    </r>
  </si>
  <si>
    <r>
      <t xml:space="preserve">M7 Präoperative / definitive Chemotherapie - Ende
</t>
    </r>
    <r>
      <rPr>
        <sz val="8"/>
        <color rgb="FF494529"/>
        <rFont val="Arial"/>
        <family val="2"/>
      </rPr>
      <t>M7 Preoperative / definitive chemotherapy — end</t>
    </r>
  </si>
  <si>
    <r>
      <t xml:space="preserve">M8  Präoperative / definitive Chemotherapie - Grund der Beendigung der Strahlentherapie
</t>
    </r>
    <r>
      <rPr>
        <sz val="8"/>
        <color rgb="FF494529"/>
        <rFont val="Arial"/>
        <family val="2"/>
      </rPr>
      <t xml:space="preserve">M8 Preoperative / definitive Chemotherapy — reasons for ending chemotherapy
</t>
    </r>
  </si>
  <si>
    <r>
      <t xml:space="preserve">N1 Postoperative Chemotherapie - Empfehlung ja / nein
</t>
    </r>
    <r>
      <rPr>
        <sz val="8"/>
        <color rgb="FF494529"/>
        <rFont val="Arial"/>
        <family val="2"/>
      </rPr>
      <t>N1 Postoperative chemotherapy — recommendation yes / no</t>
    </r>
  </si>
  <si>
    <r>
      <t xml:space="preserve">N2 Postoperative Chemotherapie - Datum Empfehlung
</t>
    </r>
    <r>
      <rPr>
        <sz val="8"/>
        <color rgb="FF494529"/>
        <rFont val="Arial"/>
        <family val="2"/>
      </rPr>
      <t>N2 Postoperative chemotherapy — date of recommendation</t>
    </r>
  </si>
  <si>
    <r>
      <t xml:space="preserve">N3 Postoperative Chemotherapie - Therapiezeitpunkt
</t>
    </r>
    <r>
      <rPr>
        <sz val="8"/>
        <color rgb="FF494529"/>
        <rFont val="Arial"/>
        <family val="2"/>
      </rPr>
      <t>N3 Postoperative chemotherapy — treatment time point</t>
    </r>
  </si>
  <si>
    <r>
      <t xml:space="preserve">N4 Postoperative Chemotherapie - Therapieintention
</t>
    </r>
    <r>
      <rPr>
        <sz val="8"/>
        <color rgb="FF494529"/>
        <rFont val="Arial"/>
        <family val="2"/>
      </rPr>
      <t>N4 Postoperative chemotherapy — treatment intention</t>
    </r>
  </si>
  <si>
    <r>
      <t xml:space="preserve">N5 Postoperative Chemotherapie - Gründe für Nichtdurchführung
</t>
    </r>
    <r>
      <rPr>
        <sz val="8"/>
        <color rgb="FF494529"/>
        <rFont val="Arial"/>
        <family val="2"/>
      </rPr>
      <t>N5 Postoperative chemotherapy —reasons for nonimplementation</t>
    </r>
  </si>
  <si>
    <r>
      <t xml:space="preserve">N6 Postoperative Chemotherapie - Beginn
</t>
    </r>
    <r>
      <rPr>
        <sz val="8"/>
        <color rgb="FF494529"/>
        <rFont val="Arial"/>
        <family val="2"/>
      </rPr>
      <t>N6 Postoperative chemotherapy — start</t>
    </r>
  </si>
  <si>
    <r>
      <t xml:space="preserve">N7 Postoperative Chemotherapie - Ende
</t>
    </r>
    <r>
      <rPr>
        <sz val="8"/>
        <color rgb="FF494529"/>
        <rFont val="Arial"/>
        <family val="2"/>
      </rPr>
      <t>N7 Postoperative chemotherapy — end</t>
    </r>
  </si>
  <si>
    <r>
      <t xml:space="preserve">N8 Postoperative Chemotherapie - Grund der Beendigung der Chemotherapie
</t>
    </r>
    <r>
      <rPr>
        <sz val="8"/>
        <color rgb="FF494529"/>
        <rFont val="Arial"/>
        <family val="2"/>
      </rPr>
      <t>N8 Postoperative chemotherapy — reasons for ending the chemotherapy</t>
    </r>
  </si>
  <si>
    <r>
      <t xml:space="preserve">O1 SonstigeTherapie - Best Supportive Care
</t>
    </r>
    <r>
      <rPr>
        <sz val="8"/>
        <color rgb="FF494529"/>
        <rFont val="Arial"/>
        <family val="2"/>
      </rPr>
      <t>O1 Other treatment — best supportive care</t>
    </r>
  </si>
  <si>
    <r>
      <t xml:space="preserve">P2 Prozess - Studientyp interventionell / nicht interventionell
</t>
    </r>
    <r>
      <rPr>
        <sz val="8"/>
        <color rgb="FF494529"/>
        <rFont val="Arial"/>
        <family val="2"/>
      </rPr>
      <t>P2 Process — study type interventional / noninterventional</t>
    </r>
  </si>
  <si>
    <r>
      <t xml:space="preserve">P3 Prozess - Psychoonkologische Betreuung
</t>
    </r>
    <r>
      <rPr>
        <sz val="8"/>
        <color rgb="FF494529"/>
        <rFont val="Arial"/>
        <family val="2"/>
      </rPr>
      <t>P3 Process — psycho-oncologic counselling</t>
    </r>
  </si>
  <si>
    <r>
      <t xml:space="preserve">P5 Prozess - Beratung Sozialdienst
</t>
    </r>
    <r>
      <rPr>
        <sz val="8"/>
        <color rgb="FF494529"/>
        <rFont val="Arial"/>
        <family val="2"/>
      </rPr>
      <t>P5 Process — social services counselling</t>
    </r>
  </si>
  <si>
    <r>
      <t xml:space="preserve">P6 Prozess - Genetische Beratung empfohlen
</t>
    </r>
    <r>
      <rPr>
        <sz val="8"/>
        <color rgb="FF494529"/>
        <rFont val="Arial"/>
        <family val="2"/>
      </rPr>
      <t>P6 Process — genetic counselling recommended</t>
    </r>
  </si>
  <si>
    <r>
      <t xml:space="preserve">P7 Prozess - Genetische Beratung erhalten
</t>
    </r>
    <r>
      <rPr>
        <sz val="8"/>
        <color rgb="FF494529"/>
        <rFont val="Arial"/>
        <family val="2"/>
      </rPr>
      <t>P7 Process — genetic counselling received</t>
    </r>
  </si>
  <si>
    <r>
      <t xml:space="preserve">P8 Prozess - Immunhistochemische Untersuchung auf MSI
</t>
    </r>
    <r>
      <rPr>
        <sz val="8"/>
        <color rgb="FF494529"/>
        <rFont val="Arial"/>
        <family val="2"/>
      </rPr>
      <t>P8 Process — immunohistochemical assessment of MSI proteins</t>
    </r>
  </si>
  <si>
    <r>
      <t xml:space="preserve">Q1-Q7
</t>
    </r>
    <r>
      <rPr>
        <sz val="8"/>
        <color rgb="FF494529"/>
        <rFont val="Arial"/>
        <family val="2"/>
      </rPr>
      <t>Q1–Q7</t>
    </r>
  </si>
  <si>
    <r>
      <t xml:space="preserve">1.3) nicht operierter Primärfall (palliativ)
</t>
    </r>
    <r>
      <rPr>
        <sz val="8"/>
        <color rgb="FF494529"/>
        <rFont val="Arial"/>
        <family val="2"/>
      </rPr>
      <t>1.3) Nonsurgical primary case (palliative)</t>
    </r>
  </si>
  <si>
    <r>
      <t xml:space="preserve">1.4) nicht operierter Primärfall (kurativ)
</t>
    </r>
    <r>
      <rPr>
        <sz val="8"/>
        <color rgb="FF494529"/>
        <rFont val="Arial"/>
        <family val="2"/>
      </rPr>
      <t>1.4) Nonsurgical primary case (curative)</t>
    </r>
  </si>
  <si>
    <r>
      <t xml:space="preserve">1) Primärfälle
</t>
    </r>
    <r>
      <rPr>
        <sz val="8"/>
        <color rgb="FF494529"/>
        <rFont val="Arial"/>
        <family val="2"/>
      </rPr>
      <t>Primary cases</t>
    </r>
  </si>
  <si>
    <r>
      <t xml:space="preserve">1.1) operierter Primärfall
</t>
    </r>
    <r>
      <rPr>
        <sz val="8"/>
        <color rgb="FF494529"/>
        <rFont val="Arial"/>
        <family val="2"/>
      </rPr>
      <t>1.1) Surgical primary case</t>
    </r>
  </si>
  <si>
    <r>
      <t xml:space="preserve">1.4) nicht operierter Primärfall
 (kurativ)
</t>
    </r>
    <r>
      <rPr>
        <sz val="8"/>
        <color rgb="FF494529"/>
        <rFont val="Arial"/>
        <family val="2"/>
      </rPr>
      <t>1.4) Nonsurgical primary case (curative)</t>
    </r>
  </si>
  <si>
    <t>1.1) operativer Primärfall
1.1) Surgical primary case</t>
  </si>
  <si>
    <r>
      <t xml:space="preserve">1.3) nicht operierter Primärfall 
(palliativ)
</t>
    </r>
    <r>
      <rPr>
        <sz val="8"/>
        <color rgb="FF494529"/>
        <rFont val="Arial"/>
        <family val="2"/>
      </rPr>
      <t>1.3) Nonsurgical primary case (palliative)</t>
    </r>
  </si>
  <si>
    <r>
      <t xml:space="preserve">1.3) nicht operierter Primärfall
 (palliativ)
</t>
    </r>
    <r>
      <rPr>
        <sz val="8"/>
        <color rgb="FF494529"/>
        <rFont val="Arial"/>
        <family val="2"/>
      </rPr>
      <t>1.3) Nonsurgical primary case (palliative)</t>
    </r>
    <r>
      <rPr>
        <sz val="8"/>
        <rFont val="Arial"/>
        <family val="2"/>
      </rPr>
      <t xml:space="preserve">
</t>
    </r>
  </si>
  <si>
    <r>
      <t xml:space="preserve">A2 Stammdaten -  Geburtsdatum Tag
</t>
    </r>
    <r>
      <rPr>
        <sz val="8"/>
        <color rgb="FF494529"/>
        <rFont val="Arial"/>
        <family val="2"/>
      </rPr>
      <t>A2 Master data — date of birth, day</t>
    </r>
  </si>
  <si>
    <r>
      <t xml:space="preserve">A3 Stammdaten - Geburtsdatum Monat
</t>
    </r>
    <r>
      <rPr>
        <sz val="8"/>
        <color rgb="FF494529"/>
        <rFont val="Arial"/>
        <family val="2"/>
      </rPr>
      <t>A3 Master data — date of birth, month</t>
    </r>
  </si>
  <si>
    <r>
      <t xml:space="preserve">A4 Stammdaten - Geburtsdatum Jahr
</t>
    </r>
    <r>
      <rPr>
        <sz val="8"/>
        <color rgb="FF494529"/>
        <rFont val="Arial"/>
        <family val="2"/>
      </rPr>
      <t>A4 Master data — date of birth, year</t>
    </r>
  </si>
  <si>
    <r>
      <t xml:space="preserve">D1 Diagnose - Datum Erstdiagnose Primärtumor
</t>
    </r>
    <r>
      <rPr>
        <sz val="8"/>
        <color rgb="FF494529"/>
        <rFont val="Arial"/>
        <family val="2"/>
      </rPr>
      <t>D1 Diagnosis — date of first diagnosis of the primary tumour</t>
    </r>
  </si>
  <si>
    <r>
      <t xml:space="preserve">G2 Chirurgische Primärtherapie - Datum operative Tumorentfernung (1. OP)
</t>
    </r>
    <r>
      <rPr>
        <sz val="8"/>
        <color rgb="FF494529"/>
        <rFont val="Arial"/>
        <family val="2"/>
      </rPr>
      <t>G2 Surgical primary therapy — date of surgical tumour removal (1st op.)</t>
    </r>
  </si>
  <si>
    <r>
      <t xml:space="preserve">G9 Chirurgische Primärtherapie - Postoperative Wundinfektion
</t>
    </r>
    <r>
      <rPr>
        <sz val="8"/>
        <color rgb="FF494529"/>
        <rFont val="Arial"/>
        <family val="2"/>
      </rPr>
      <t>G9 surgical primary therapy — postoperative wound infection</t>
    </r>
  </si>
  <si>
    <r>
      <t xml:space="preserve">N6 Postoperative Chemotherapie – Beginn
</t>
    </r>
    <r>
      <rPr>
        <sz val="8"/>
        <color rgb="FF494529"/>
        <rFont val="Arial"/>
        <family val="2"/>
      </rPr>
      <t>N6 Postoperative chemotherapy — start</t>
    </r>
  </si>
  <si>
    <r>
      <t xml:space="preserve">K3 Präoperative / definitive Strahlentherapie – Therapiezeitpunkt 
</t>
    </r>
    <r>
      <rPr>
        <sz val="8"/>
        <color rgb="FF494529"/>
        <rFont val="Arial"/>
        <family val="2"/>
      </rPr>
      <t>K3 Preoperative/definitive radiotherapy — treatment time point</t>
    </r>
  </si>
  <si>
    <r>
      <t xml:space="preserve">K6 Präoperative / definitive Strahlentherapie – Beginn
</t>
    </r>
    <r>
      <rPr>
        <sz val="8"/>
        <color rgb="FF494529"/>
        <rFont val="Arial"/>
        <family val="2"/>
      </rPr>
      <t>K6 Preoperative / definitive radiotherapy — start</t>
    </r>
  </si>
  <si>
    <r>
      <t xml:space="preserve">D6 Diagnose – Kolon oder Rektum
</t>
    </r>
    <r>
      <rPr>
        <sz val="8"/>
        <color rgb="FF494529"/>
        <rFont val="Arial"/>
        <family val="2"/>
      </rPr>
      <t>D6 Diagnosis — colon or rectum</t>
    </r>
  </si>
  <si>
    <r>
      <t xml:space="preserve">D6 Diagnose - Kolon oder Rektum
</t>
    </r>
    <r>
      <rPr>
        <sz val="8"/>
        <color rgb="FF494529"/>
        <rFont val="Arial"/>
        <family val="2"/>
      </rPr>
      <t>D6 Diagnosis — colon or rectum</t>
    </r>
  </si>
  <si>
    <r>
      <t xml:space="preserve">D5 Diagnose -  ICD-O-Lokalisation (ICD-O-2 und ICD-O-3)
</t>
    </r>
    <r>
      <rPr>
        <sz val="8"/>
        <color rgb="FF494529"/>
        <rFont val="Arial"/>
        <family val="2"/>
      </rPr>
      <t>D5 Diagnosis — ICD-O location (ICD-O-2 and ICD-O-3)</t>
    </r>
  </si>
  <si>
    <r>
      <t xml:space="preserve">G11 Chirurgische Primärtherapie –Anastomoseninsuffizienz aufgetreten?
</t>
    </r>
    <r>
      <rPr>
        <sz val="8"/>
        <color rgb="FF494529"/>
        <rFont val="Arial"/>
        <family val="2"/>
      </rPr>
      <t>G11 Surgical primary therapy — anastomotic insufficiency developing?</t>
    </r>
  </si>
  <si>
    <r>
      <t xml:space="preserve">G8 Chirurgische Primärtherapie – TME durchgeführt (1. OP)
</t>
    </r>
    <r>
      <rPr>
        <sz val="8"/>
        <color rgb="FF494529"/>
        <rFont val="Arial"/>
        <family val="2"/>
      </rPr>
      <t>G8 Surgical primary therapy — TME or PME carried out (1st op.)</t>
    </r>
  </si>
  <si>
    <r>
      <t xml:space="preserve">H8 Postoperative Histologie - Güte der Mesorektumresektion
</t>
    </r>
    <r>
      <rPr>
        <sz val="8"/>
        <color rgb="FF494529"/>
        <rFont val="Arial"/>
        <family val="2"/>
      </rPr>
      <t>H8 Postoperative histology / staging — quality of mesorectal resection</t>
    </r>
  </si>
  <si>
    <r>
      <t xml:space="preserve">D7 Diagnose - Spezifikation Tumorlokalisation Rektum
</t>
    </r>
    <r>
      <rPr>
        <sz val="8"/>
        <color rgb="FF494529"/>
        <rFont val="Arial"/>
        <family val="2"/>
      </rPr>
      <t>D7 Diagnosis — specification of tumour location in the rectum</t>
    </r>
  </si>
  <si>
    <r>
      <t xml:space="preserve">G4 Chirurgische Primärtherapie - Notfall- oder Elektiveingriff
</t>
    </r>
    <r>
      <rPr>
        <sz val="8"/>
        <color rgb="FF494529"/>
        <rFont val="Arial"/>
        <family val="2"/>
      </rPr>
      <t>G4 Surgical primary therapy — emergency or elective procedure</t>
    </r>
  </si>
  <si>
    <r>
      <t xml:space="preserve">F1 Endoskopische Primärtherapie - Datum therapeutische Koloskopie (endoskopische Abtragung)
</t>
    </r>
    <r>
      <rPr>
        <sz val="8"/>
        <color rgb="FF494529"/>
        <rFont val="Arial"/>
        <family val="2"/>
      </rPr>
      <t>F1 Endoscopic primary therapy — date of therapeutic colonoscopy (endoscopic resection)</t>
    </r>
  </si>
  <si>
    <r>
      <t xml:space="preserve">L7 Postoperative Strahlentherapie - Ende
</t>
    </r>
    <r>
      <rPr>
        <sz val="8"/>
        <color rgb="FF494529"/>
        <rFont val="Arial"/>
        <family val="2"/>
      </rPr>
      <t>L7 Postoperative radiotherapy - end</t>
    </r>
  </si>
  <si>
    <r>
      <t xml:space="preserve">H3  Postoperative Histologie / Staging - M
</t>
    </r>
    <r>
      <rPr>
        <sz val="8"/>
        <color rgb="FF494529"/>
        <rFont val="Arial"/>
        <family val="2"/>
      </rPr>
      <t>H3 postoperative histology / staging — M</t>
    </r>
  </si>
  <si>
    <r>
      <t xml:space="preserve">D10 Diagnose - Prätherapeutischer Tumorstatus M
</t>
    </r>
    <r>
      <rPr>
        <sz val="8"/>
        <color rgb="FF494529"/>
        <rFont val="Arial"/>
        <family val="2"/>
      </rPr>
      <t>D10 diagnosis — pre-therapeutic tumour status M</t>
    </r>
  </si>
  <si>
    <r>
      <t xml:space="preserve">D10 Diagnose - Prätherapeutischer Tumorstatus M
</t>
    </r>
    <r>
      <rPr>
        <sz val="8"/>
        <color rgb="FF494529"/>
        <rFont val="Arial"/>
        <family val="2"/>
      </rPr>
      <t>D10 diagnosis — pretreatment tumour status M</t>
    </r>
  </si>
  <si>
    <r>
      <t xml:space="preserve">L6 Postoperative Strahlentherapie – Beginn
</t>
    </r>
    <r>
      <rPr>
        <sz val="8"/>
        <color rgb="FF494529"/>
        <rFont val="Arial"/>
        <family val="2"/>
      </rPr>
      <t>L6 Postoperative radiotherapy — start</t>
    </r>
  </si>
  <si>
    <r>
      <t xml:space="preserve">D15 Diagnose - MRT des Beckens durchgeführt
</t>
    </r>
    <r>
      <rPr>
        <sz val="8"/>
        <color rgb="FF494529"/>
        <rFont val="Arial"/>
        <family val="2"/>
      </rPr>
      <t>D15 Diagnosis — MRI of the pelvis carried out</t>
    </r>
  </si>
  <si>
    <r>
      <t xml:space="preserve">D16 Diagnose -  Dünnschicht-CT des Beckens durchgeführt
</t>
    </r>
    <r>
      <rPr>
        <sz val="8"/>
        <color rgb="FF494529"/>
        <rFont val="Arial"/>
        <family val="2"/>
      </rPr>
      <t>D16 Diagnosis — thin-section CT of the pelvis carried out</t>
    </r>
  </si>
  <si>
    <r>
      <t xml:space="preserve">J1.2 Lebermetastasen - Lebermetastasen ausschließlich?
</t>
    </r>
    <r>
      <rPr>
        <sz val="8"/>
        <color rgb="FF494529"/>
        <rFont val="Arial"/>
        <family val="2"/>
      </rPr>
      <t xml:space="preserve">J1.2 Hepatic metastases — exclusively hepatic metastases? </t>
    </r>
  </si>
  <si>
    <r>
      <t xml:space="preserve">D10 Diagnose - Prätherapeutischer Tumorstatus M
</t>
    </r>
    <r>
      <rPr>
        <sz val="8"/>
        <color rgb="FF494529"/>
        <rFont val="Arial"/>
        <family val="2"/>
      </rPr>
      <t>D10 diagnosis - pre-therapeutic tumour status M</t>
    </r>
  </si>
  <si>
    <r>
      <t xml:space="preserve">K3 Präoperative / definitive Strahlentherapie - Therapiezeitpunkt
</t>
    </r>
    <r>
      <rPr>
        <sz val="8"/>
        <color rgb="FF494529"/>
        <rFont val="Arial"/>
        <family val="2"/>
      </rPr>
      <t>K3 Preoperative/definitive radiotherapy — treatment time point</t>
    </r>
    <r>
      <rPr>
        <sz val="8"/>
        <rFont val="Arial"/>
        <family val="2"/>
      </rPr>
      <t xml:space="preserve">
</t>
    </r>
  </si>
  <si>
    <r>
      <t xml:space="preserve">D8 Diagnose - Prätherapeutischer Tumorstatus T
</t>
    </r>
    <r>
      <rPr>
        <sz val="8"/>
        <color rgb="FF494529"/>
        <rFont val="Arial"/>
        <family val="2"/>
      </rPr>
      <t>D8 Diagnosis - pre-therapeutic tumour status T</t>
    </r>
  </si>
  <si>
    <r>
      <t xml:space="preserve">H1 Postoperative Histologie / Staging - pT
</t>
    </r>
    <r>
      <rPr>
        <sz val="8"/>
        <color rgb="FF494529"/>
        <rFont val="Arial"/>
        <family val="2"/>
      </rPr>
      <t>H1 postoperative histology / staging — pT</t>
    </r>
  </si>
  <si>
    <t>D6 Diagnose - Kolon oder Rektum
D6 Diagnosis — colon or rectum</t>
  </si>
  <si>
    <r>
      <t xml:space="preserve">M4 Präoperative / definitive Chemotherapie - Therapieintention
</t>
    </r>
    <r>
      <rPr>
        <sz val="8"/>
        <color rgb="FF494529"/>
        <rFont val="Arial"/>
        <family val="2"/>
      </rPr>
      <t>M4 Preoperative / definitive chemotherapy — treatment intention</t>
    </r>
    <r>
      <rPr>
        <sz val="8"/>
        <rFont val="Arial"/>
        <family val="2"/>
      </rPr>
      <t xml:space="preserve">
</t>
    </r>
  </si>
  <si>
    <r>
      <t xml:space="preserve">Datum operative Tumorentfernung &gt;Postoperative Wundinfektion Datum
</t>
    </r>
    <r>
      <rPr>
        <sz val="8"/>
        <color rgb="FF494529"/>
        <rFont val="Arial"/>
        <family val="2"/>
      </rPr>
      <t>Date of surgical tumour removal &gt; date of postoperative wound infection</t>
    </r>
  </si>
  <si>
    <r>
      <t xml:space="preserve">Datum operative Tumorentfernung &gt; Revisionseingriff Datum
</t>
    </r>
    <r>
      <rPr>
        <sz val="8"/>
        <color rgb="FF494529"/>
        <rFont val="Arial"/>
        <family val="2"/>
      </rPr>
      <t>Date of surgical tumour removal &gt; date of revision procedure</t>
    </r>
  </si>
  <si>
    <r>
      <t xml:space="preserve">Datum operative Tumorentfernung &gt;Anastomoseninsuffizienz Datum
</t>
    </r>
    <r>
      <rPr>
        <sz val="8"/>
        <color rgb="FF494529"/>
        <rFont val="Arial"/>
        <family val="2"/>
      </rPr>
      <t>Date of surgical tumour removal &gt; date of anastomotic insufficiency</t>
    </r>
  </si>
  <si>
    <r>
      <t xml:space="preserve">Datum operative Tumorentfernung &gt;Adjuvante Chemotherapie Beginn
</t>
    </r>
    <r>
      <rPr>
        <sz val="8"/>
        <color rgb="FF494529"/>
        <rFont val="Arial"/>
        <family val="2"/>
      </rPr>
      <t>Date of surgical tumour removal &gt; start of adjuvant chemotherapy</t>
    </r>
  </si>
  <si>
    <r>
      <t xml:space="preserve">Datum operative Tumorentfernung &gt;Adjuvante Strahlentherapie  Beginn
</t>
    </r>
    <r>
      <rPr>
        <sz val="8"/>
        <color rgb="FF494529"/>
        <rFont val="Arial"/>
        <family val="2"/>
      </rPr>
      <t>Date of surgical tumour removal &gt; start of adjuvant radiotherapy</t>
    </r>
  </si>
  <si>
    <r>
      <t xml:space="preserve">Datum operative Tumorentfernung &lt;Neoadjuvante Chemotherapie Beginn
</t>
    </r>
    <r>
      <rPr>
        <sz val="8"/>
        <color rgb="FF494529"/>
        <rFont val="Arial"/>
        <family val="2"/>
      </rPr>
      <t>Date of surgical tumour removal &lt; start of neoadjuvant chemotherapy</t>
    </r>
  </si>
  <si>
    <r>
      <t xml:space="preserve">Datum operative Tumorentfernung &lt;Neoadjuvante Strahlentherapie Beginn
</t>
    </r>
    <r>
      <rPr>
        <sz val="8"/>
        <color rgb="FF494529"/>
        <rFont val="Arial"/>
        <family val="2"/>
      </rPr>
      <t>Date of surgical tumour removal &lt; start of neoadjuvant radiotherapy</t>
    </r>
  </si>
  <si>
    <r>
      <t xml:space="preserve">Zuordnung Kolon zu C20 bzw.C209 unplausibel
</t>
    </r>
    <r>
      <rPr>
        <sz val="8"/>
        <color rgb="FF494529"/>
        <rFont val="Arial"/>
        <family val="2"/>
      </rPr>
      <t>Assignment of colon to C20 or C209 not plausible</t>
    </r>
  </si>
  <si>
    <r>
      <t xml:space="preserve">Zuordnung Rektum zu C18 unplausibelm
</t>
    </r>
    <r>
      <rPr>
        <sz val="8"/>
        <color rgb="FF494529"/>
        <rFont val="Arial"/>
        <family val="2"/>
      </rPr>
      <t>Assignment of rectum to C18 not plausible</t>
    </r>
  </si>
  <si>
    <r>
      <t xml:space="preserve">Angabe, ob eine Insuffizienz nach einer Anastome aufgetreten ist, fehlt
</t>
    </r>
    <r>
      <rPr>
        <sz val="8"/>
        <color rgb="FF494529"/>
        <rFont val="Arial"/>
        <family val="2"/>
      </rPr>
      <t>Details of whether or not insufficiency developed after an anastomosis are lacking</t>
    </r>
  </si>
  <si>
    <r>
      <t xml:space="preserve">Angabe, ob eine Anastomeninsuffizienz interventionspflichtig war oder nicht, fehlt
</t>
    </r>
    <r>
      <rPr>
        <sz val="8"/>
        <color rgb="FF494529"/>
        <rFont val="Arial"/>
        <family val="2"/>
      </rPr>
      <t>Details of whether or not an anastomotic insufficiency required intervention are lacking</t>
    </r>
  </si>
  <si>
    <r>
      <t xml:space="preserve">Unspezifizierte Anastomoseninsuffizienzen (D) bei Rektum nicht erlaubt (nur A-C)
</t>
    </r>
    <r>
      <rPr>
        <sz val="8"/>
        <color rgb="FF494529"/>
        <rFont val="Arial"/>
        <family val="2"/>
      </rPr>
      <t>Nonspecific anastomotic insufficiences (D) are not permitted in the rectum (only A–C)</t>
    </r>
  </si>
  <si>
    <r>
      <t xml:space="preserve">Angabe zur Güte des Mesorektums fehlt
</t>
    </r>
    <r>
      <rPr>
        <sz val="8"/>
        <color rgb="FF494529"/>
        <rFont val="Arial"/>
        <family val="2"/>
      </rPr>
      <t>Details on quality of mesorectum lacking</t>
    </r>
  </si>
  <si>
    <r>
      <t xml:space="preserve">Angabe zur Spezifikation der Tumorlokalisation im Rektum fehlt
</t>
    </r>
    <r>
      <rPr>
        <sz val="8"/>
        <color rgb="FF494529"/>
        <rFont val="Arial"/>
        <family val="2"/>
      </rPr>
      <t>Details specifying the tumour location in the rectum lacking</t>
    </r>
  </si>
  <si>
    <r>
      <t xml:space="preserve">Endoskopische Abtragung nach chirurgischer Entfernung Tumor nicht plausibel
</t>
    </r>
    <r>
      <rPr>
        <sz val="8"/>
        <color rgb="FF494529"/>
        <rFont val="Arial"/>
        <family val="2"/>
      </rPr>
      <t>Endoscopic resection after surgical removal of the tumour is not plausible</t>
    </r>
  </si>
  <si>
    <r>
      <t xml:space="preserve">Beginn Strahlentherapie &gt; Ende Strahlentherapie
</t>
    </r>
    <r>
      <rPr>
        <sz val="8"/>
        <color rgb="FF494529"/>
        <rFont val="Arial"/>
        <family val="2"/>
      </rPr>
      <t>Start of radiotherapy &gt; end of radiotherapy</t>
    </r>
  </si>
  <si>
    <r>
      <t xml:space="preserve">Beginn Chemotherapie &gt; Ende Chemotherapie
</t>
    </r>
    <r>
      <rPr>
        <sz val="8"/>
        <color rgb="FF494529"/>
        <rFont val="Arial"/>
        <family val="2"/>
      </rPr>
      <t>Start of chemotherapy &gt; end of chemotherapy</t>
    </r>
  </si>
  <si>
    <r>
      <t xml:space="preserve">Eine kurativ intendierte Chemotherapie / Chemotherapien wurden durchgeführt (Beginndatum dokumentiert). Es ist anzugeben, ob eine davon adjuvant war oder nicht.
</t>
    </r>
    <r>
      <rPr>
        <sz val="8"/>
        <color rgb="FF494529"/>
        <rFont val="Arial"/>
        <family val="2"/>
      </rPr>
      <t>A course or courses of chemotherapy was/were carried out with curative intent (starting date documented). Details are required on whether or not one of these was adjuvant.</t>
    </r>
  </si>
  <si>
    <r>
      <t xml:space="preserve">Eine kurativ intendierte Strahlentherapie / Strahlentherapien wurden durchgeführt (Beginndatum dokumentiert). Es ist anzugeben, ob eine davon adjuvant war oder nicht.
</t>
    </r>
    <r>
      <rPr>
        <sz val="8"/>
        <color rgb="FF494529"/>
        <rFont val="Arial"/>
        <family val="2"/>
      </rPr>
      <t>A course or courses of radiotherapy was/were carried out with curative intent (starting date documented). Details are required on whether or not one of these was adjuvant.</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</si>
  <si>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</si>
  <si>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</si>
  <si>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</si>
  <si>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Synchron behandelte Fälle zählen immer als 1 Primärfall. Kontaktieren Sie Ihren Tumordoku-mentationshersteller.
</t>
    </r>
    <r>
      <rPr>
        <sz val="8"/>
        <color rgb="FF494529"/>
        <rFont val="Arial"/>
        <family val="2"/>
      </rPr>
      <t>Synchronously treated cases always count as one primary case. Please contact your tumor documentation producer.</t>
    </r>
  </si>
  <si>
    <r>
      <t xml:space="preserve">Bei Primärfällen Rektum ist anzugeben, ob ein MRT des Beckens durchgeführt wurde.
</t>
    </r>
    <r>
      <rPr>
        <sz val="8"/>
        <color rgb="FF494529"/>
        <rFont val="Arial"/>
        <family val="2"/>
      </rPr>
      <t>In primary cases in the rectum, it needs to be stated whether MRI of the pelvis was carried out.</t>
    </r>
  </si>
  <si>
    <r>
      <t xml:space="preserve">Bei Primärfällen Rektum ist anzugeben, ob ein Dünnschicht-CT des Beckens durchgeführt wurde.
</t>
    </r>
    <r>
      <rPr>
        <sz val="8"/>
        <color rgb="FF494529"/>
        <rFont val="Arial"/>
        <family val="2"/>
      </rPr>
      <t>In primary cases in the rectum, it needs to be stated whether thin-section CT of the pelvis was carried out.</t>
    </r>
  </si>
  <si>
    <r>
      <t xml:space="preserve">Nach Operation mit Stomaanlage ist anzugeben, ob präoperativ das Stoma angezeichnet wurde.
</t>
    </r>
    <r>
      <rPr>
        <sz val="8"/>
        <color rgb="FF494529"/>
        <rFont val="Arial"/>
        <family val="2"/>
      </rPr>
      <t>After surgery with stoma creation, it needs to be stated whether the stoma was marked preoperatively.</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</si>
  <si>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r>
      <rPr>
        <sz val="8"/>
        <rFont val="Arial"/>
        <family val="2"/>
      </rPr>
      <t xml:space="preserve">
</t>
    </r>
  </si>
  <si>
    <r>
      <t xml:space="preserve">Lebermetastasen ohne praeM1 bzw. postM1 unplausibel.
</t>
    </r>
    <r>
      <rPr>
        <sz val="8"/>
        <color rgb="FF494529"/>
        <rFont val="Arial"/>
        <family val="2"/>
      </rPr>
      <t>Hepatic metastases without preM1 or postM1 are not plausible.</t>
    </r>
  </si>
  <si>
    <r>
      <t xml:space="preserve">Zuordnung Rektum zu C18 unplausibel
</t>
    </r>
    <r>
      <rPr>
        <sz val="8"/>
        <color rgb="FF494529"/>
        <rFont val="Arial"/>
        <family val="2"/>
      </rPr>
      <t>Assignment of rectum to C18 not plausible</t>
    </r>
  </si>
  <si>
    <r>
      <t xml:space="preserve">Weder prätherapeutisches c/p-T (bei Polypektomie) noch postoperatives pT (z.B. bei TEM) vorhanden.
</t>
    </r>
    <r>
      <rPr>
        <sz val="8"/>
        <color rgb="FF494529"/>
        <rFont val="Arial"/>
        <family val="2"/>
      </rPr>
      <t>Neither pre-therapeutic c/p-T (with polypectomy) nor postoperative pT (e.g., with TEM) present.</t>
    </r>
  </si>
  <si>
    <r>
      <t xml:space="preserve">Bei Primärfällen Rektum ist anzugeben, ob ein MRT des Beckens durchgeführt wurde.
</t>
    </r>
    <r>
      <rPr>
        <sz val="8"/>
        <color rgb="FF494529"/>
        <rFont val="Arial"/>
        <family val="2"/>
      </rPr>
      <t>In primary cases in the rectum, details must be given of whether MRI of the pelvis was carried out.</t>
    </r>
  </si>
  <si>
    <r>
      <t xml:space="preserve">Bei Primärfällen Rektum ist anzugeben, ob ein Dünnschicht-CT des Beckens durchgeführt wurde.
</t>
    </r>
    <r>
      <rPr>
        <sz val="8"/>
        <color rgb="FF494529"/>
        <rFont val="Arial"/>
        <family val="2"/>
      </rPr>
      <t>In primary cases in the rectum, details must be given of whether thin-section CT of the pelvis was carried out.</t>
    </r>
  </si>
  <si>
    <r>
      <t xml:space="preserve">Adjuvante Strahlentherapie bei palliativem, nicht operiertem Fall, nicht plausibel.
</t>
    </r>
    <r>
      <rPr>
        <sz val="8"/>
        <color rgb="FF494529"/>
        <rFont val="Arial"/>
        <family val="2"/>
      </rPr>
      <t>Adjuvant radiotherapy in a nonsurgical pallative case is not plausible.</t>
    </r>
  </si>
  <si>
    <r>
      <t xml:space="preserve">Adjuvante Chemotherapie bei palliativem, nicht operiertem Fall, nicht plausibel.
</t>
    </r>
    <r>
      <rPr>
        <sz val="8"/>
        <color rgb="FF494529"/>
        <rFont val="Arial"/>
        <family val="2"/>
      </rPr>
      <t>Adjuvant chemotherapy in a nonsurgical pallative case is not plausible.</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</si>
  <si>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Details are required on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</si>
  <si>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Details are required on whether these were curative or palliative.</t>
    </r>
  </si>
  <si>
    <r>
      <t xml:space="preserve">Bei Primärfällen Rektum ist anzugeben, ob ein MRT des Beckens durchgeführt wurde.
</t>
    </r>
    <r>
      <rPr>
        <sz val="8"/>
        <color rgb="FF494529"/>
        <rFont val="Arial"/>
        <family val="2"/>
      </rPr>
      <t>In primary cases in the rectum, details need to be given on whether MRI of the pelvis was carried out.</t>
    </r>
  </si>
  <si>
    <r>
      <t xml:space="preserve">Bei Primärfällen Rektum ist anzugeben, ob ein Dünnschicht-CT des Beckens durchgeführt wurde.
</t>
    </r>
    <r>
      <rPr>
        <sz val="8"/>
        <color rgb="FF494529"/>
        <rFont val="Arial"/>
        <family val="2"/>
      </rPr>
      <t>In primary cases in the rectum, details need to be given on whether thin-section CT of the pelvis was carried out.</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</si>
  <si>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</si>
  <si>
    <r>
      <t xml:space="preserve">J1.1 Lebermetastasen -  Lebermetastasen vorhanden
</t>
    </r>
    <r>
      <rPr>
        <sz val="8"/>
        <color rgb="FF494529"/>
        <rFont val="Arial"/>
        <family val="2"/>
      </rPr>
      <t>J1.1 Hepatic metastases - presently Hepatic metastases ?</t>
    </r>
    <r>
      <rPr>
        <sz val="8"/>
        <rFont val="Arial"/>
        <family val="2"/>
      </rPr>
      <t xml:space="preserve">
</t>
    </r>
  </si>
  <si>
    <r>
      <t xml:space="preserve">J1.1 Lebermetastasen -  Lebermetastasen vorhanden
</t>
    </r>
    <r>
      <rPr>
        <sz val="8"/>
        <color rgb="FF494529"/>
        <rFont val="Arial"/>
        <family val="2"/>
      </rPr>
      <t>J1.1 Hepatic metastases - presently Hepatic metastases ?</t>
    </r>
  </si>
  <si>
    <r>
      <t xml:space="preserve">Adjuvante Strahlentherapie bei kurativ therapiertem (nicht operiertem) Fall, nicht plausibel.
</t>
    </r>
    <r>
      <rPr>
        <sz val="8"/>
        <color rgb="FF494529"/>
        <rFont val="Arial"/>
        <family val="2"/>
      </rPr>
      <t>Adjuvant radiotherapy in a curatively treated (nonsurgical) case not plausible.</t>
    </r>
  </si>
  <si>
    <r>
      <t xml:space="preserve">Adjuvante Chemotherapie bei kurativ therapiertem (nicht operiertem) Fall, nicht plausibel.
</t>
    </r>
    <r>
      <rPr>
        <sz val="8"/>
        <color rgb="FF494529"/>
        <rFont val="Arial"/>
        <family val="2"/>
      </rPr>
      <t>Adjuvant chemotherapy in a curatively treated (nonsurgical) case not plausible.</t>
    </r>
  </si>
  <si>
    <r>
      <t xml:space="preserve">leer
</t>
    </r>
    <r>
      <rPr>
        <sz val="8"/>
        <color rgb="FF494529"/>
        <rFont val="Arial"/>
        <family val="2"/>
      </rPr>
      <t>empty</t>
    </r>
  </si>
  <si>
    <r>
      <t xml:space="preserve">2004-03-04 (gültiger Wert)
</t>
    </r>
    <r>
      <rPr>
        <sz val="8"/>
        <color rgb="FF494529"/>
        <rFont val="Arial"/>
        <family val="2"/>
      </rPr>
      <t>(valid value)</t>
    </r>
  </si>
  <si>
    <r>
      <t xml:space="preserve">2004-03-04 (gültiger Wert)
</t>
    </r>
    <r>
      <rPr>
        <sz val="8"/>
        <color rgb="FF494529"/>
        <rFont val="Arial"/>
        <family val="2"/>
      </rPr>
      <t>(valid value)</t>
    </r>
    <r>
      <rPr>
        <sz val="8"/>
        <rFont val="Arial"/>
        <family val="2"/>
      </rPr>
      <t xml:space="preserve">
</t>
    </r>
  </si>
  <si>
    <r>
      <t xml:space="preserve">Leer
</t>
    </r>
    <r>
      <rPr>
        <sz val="8"/>
        <color rgb="FF494529"/>
        <rFont val="Arial"/>
        <family val="2"/>
      </rPr>
      <t>empty</t>
    </r>
  </si>
  <si>
    <r>
      <t xml:space="preserve">wenn nicht leer
</t>
    </r>
    <r>
      <rPr>
        <sz val="8"/>
        <color rgb="FF494529"/>
        <rFont val="Arial"/>
        <family val="2"/>
      </rPr>
      <t>If not empty</t>
    </r>
  </si>
  <si>
    <t>Originaltext Kennzahlenbogen
Original text of indicator sheet</t>
  </si>
  <si>
    <t>Weitergehende Auslegungsrichtlinie
More detailed interpretation guideline</t>
  </si>
  <si>
    <r>
      <t xml:space="preserve">In Darmkrebszentren werden im Rahmen der Zertifizierung nur kolorektale Karzinome betrachtet.
</t>
    </r>
    <r>
      <rPr>
        <sz val="8"/>
        <color rgb="FF494529"/>
        <rFont val="Arial"/>
        <family val="2"/>
      </rPr>
      <t>At colorectal cancer centres, only colorectal carcinomas are taken into consideration for certification purposes.</t>
    </r>
  </si>
  <si>
    <r>
      <t xml:space="preserve">Für Plausibilitätskontrolle:
In Darmkrebszentren werden im Rahmen der Zertifizierung nur Adenokarzinome.
</t>
    </r>
    <r>
      <rPr>
        <sz val="8"/>
        <color rgb="FF494529"/>
        <rFont val="Arial"/>
        <family val="2"/>
      </rPr>
      <t>For plausibility check: at colorectal cancer centres, only adenocarcinomas are taken into consideration for certification purposes.</t>
    </r>
  </si>
  <si>
    <r>
      <t xml:space="preserve">Die Zuordnung des operativen Primärfalls zum Kennzahlenjahr erfolgt über das Datum der operativen Entfernung
</t>
    </r>
    <r>
      <rPr>
        <sz val="8"/>
        <color rgb="FF494529"/>
        <rFont val="Arial"/>
        <family val="2"/>
      </rPr>
      <t>Assignment of the surgical primary case to the key figures year is based on the date of surgical removal.</t>
    </r>
  </si>
  <si>
    <r>
      <t xml:space="preserve">Grundlage der Betrachtung sind nur primäre Erkrankungen
</t>
    </r>
    <r>
      <rPr>
        <sz val="8"/>
        <color rgb="FF494529"/>
        <rFont val="Arial"/>
        <family val="2"/>
      </rPr>
      <t>The basis for consideration includes only primary disease</t>
    </r>
  </si>
  <si>
    <r>
      <t xml:space="preserve">Für Plausibilitätskontrolle:
Zur Unterscheidung von operativen und endoskopischen Primärfällen.
</t>
    </r>
    <r>
      <rPr>
        <sz val="8"/>
        <color rgb="FF494529"/>
        <rFont val="Arial"/>
        <family val="2"/>
      </rPr>
      <t>For plausibility check:
To distinguish between surgical and endsocopic primary cases</t>
    </r>
    <r>
      <rPr>
        <sz val="8"/>
        <color indexed="8"/>
        <rFont val="Arial"/>
        <family val="2"/>
      </rPr>
      <t xml:space="preserve">
</t>
    </r>
  </si>
  <si>
    <r>
      <t xml:space="preserve">C2.1
0 = nein
1 = ja
</t>
    </r>
    <r>
      <rPr>
        <sz val="8"/>
        <color rgb="FF494529"/>
        <rFont val="Arial"/>
        <family val="2"/>
      </rPr>
      <t>0 = no
1 = yes</t>
    </r>
  </si>
  <si>
    <r>
      <t xml:space="preserve">Auditjahr (bspw. 2012) - 1 
= 2011
</t>
    </r>
    <r>
      <rPr>
        <sz val="8"/>
        <color rgb="FF494529"/>
        <rFont val="Arial"/>
        <family val="2"/>
      </rPr>
      <t xml:space="preserve">Auditing year (e.g., 2012) —
1
= 2011
</t>
    </r>
  </si>
  <si>
    <r>
      <t xml:space="preserve">D4
1 = Primärtumor | 2 = Wiedererkrankung (Rezidiv und/oder Fernmetastasierungen)
</t>
    </r>
    <r>
      <rPr>
        <sz val="8"/>
        <color rgb="FF494529"/>
        <rFont val="Arial"/>
        <family val="2"/>
      </rPr>
      <t>1 = primary tumour | 2 = recurrent disease (recurrence and/or distant metastases)</t>
    </r>
  </si>
  <si>
    <r>
      <t xml:space="preserve">Werden intraepitheliale Neoplasien zu den Gesamtprimärfällen gezählt? 
</t>
    </r>
    <r>
      <rPr>
        <sz val="8"/>
        <color rgb="FF494529"/>
        <rFont val="Arial"/>
        <family val="2"/>
      </rPr>
      <t>Are intraepithelial neoplasias counted for the total of primary cases?</t>
    </r>
  </si>
  <si>
    <r>
      <t xml:space="preserve">Zählen neuroendokrine Tumoren / Karzinoide als Primärfall?
</t>
    </r>
    <r>
      <rPr>
        <sz val="8"/>
        <color rgb="FF494529"/>
        <rFont val="Arial"/>
        <family val="2"/>
      </rPr>
      <t>Do neuroendocrine tumors / carcinoids count as a primary cases?</t>
    </r>
  </si>
  <si>
    <r>
      <t xml:space="preserve">Es werden ausdrücklich Hochgradige intraepitheliale Neoplasien als operativer PF ausgeschlossen. Die Mod. Wien-Klassifikation unterscheidet Kat. 4.1 (schwere Dysplasie), 4.2 (Ca in situ), 4.3 Verdacht auf invasives Karzinom, 4.4 Intramukosales Karzinom. Ab Kat. 5 liegt ein invasives, submukosales Karzinom vor. Manche Pathologen verschlüsseln das  intramukosale Adenokarzinom (pTis) mit dem Code 8140/3, da dieses bereits die Basalmembran durchbrochen hat (allgemeines Kriterium für Invasivität) und nur aufgrund des nicht vorhandenen Lymphgefäßanschlusses in der Mukosa noch nicht metastasieren kann. Bitte noch genauer definieren, was als Primärfall zählt. 
</t>
    </r>
    <r>
      <rPr>
        <sz val="8"/>
        <color rgb="FF494529"/>
        <rFont val="Arial"/>
        <family val="2"/>
      </rPr>
      <t>High-grade intraepithelial neoplasias are explicitly excluded as surgical primary cases. The modified Vienna classification distinguishes between cat. 4.1 (severe dysplasia), 4.2 (carcinoma in situ), 4.3 suspicion of invasive carcinoma, and 4.4 intramucosal carcinoma. Invasive submucosal carcinoma is present starting from cat. 5. Some pathologists classify intramucosal adenocarcinoma (pTis) using the code 8140/3, as the lesion has already penetrated the basal membrane (a general criterion for invasiveness) and is only unable to metastasise yet due to the absence of a lymphatic connection in the mucosa. Please define more precisely what counts as a primary case.</t>
    </r>
  </si>
  <si>
    <r>
      <t xml:space="preserve">siehe Datenblatt "Appendix - Fallzuordnung"
</t>
    </r>
    <r>
      <rPr>
        <sz val="8"/>
        <color rgb="FF494529"/>
        <rFont val="Arial"/>
        <family val="2"/>
      </rPr>
      <t>See data sheet “Appendix — case assignment”</t>
    </r>
  </si>
  <si>
    <r>
      <t xml:space="preserve">Nein. 
</t>
    </r>
    <r>
      <rPr>
        <sz val="8"/>
        <color rgb="FF494529"/>
        <rFont val="Arial"/>
        <family val="2"/>
      </rPr>
      <t>No.</t>
    </r>
  </si>
  <si>
    <r>
      <t xml:space="preserve">Nein, jedoch sind Kooperationsverträge anzustreben.
</t>
    </r>
    <r>
      <rPr>
        <sz val="8"/>
        <color rgb="FF494529"/>
        <rFont val="Arial"/>
        <family val="2"/>
      </rPr>
      <t>No, but collaboration agreements should be aimed for.</t>
    </r>
  </si>
  <si>
    <r>
      <t xml:space="preserve">Gezählt werden: Invasive Adenokarzinom, also pT1. pTis mit dem Histologieschlüssel 8140/3 zählen dann nicht.
</t>
    </r>
    <r>
      <rPr>
        <sz val="8"/>
        <color rgb="FF494529"/>
        <rFont val="Arial"/>
        <family val="2"/>
      </rPr>
      <t>To be counted: invasive adenocarcinoma — i.e., pT1. pTis lesions with the histological code 8140/3 thus do not count.</t>
    </r>
  </si>
  <si>
    <t>Endoscopic primary case (categorisation by the tumour documentation system)</t>
  </si>
  <si>
    <r>
      <t xml:space="preserve">Die Zuordnung des endoskopischen Primärfalls erfolgt über das Datum der endoskopischen Abtragung
</t>
    </r>
    <r>
      <rPr>
        <sz val="8"/>
        <color rgb="FF494529"/>
        <rFont val="Arial"/>
        <family val="2"/>
      </rPr>
      <t>Assignment of the endoscopic primary case to the indicator year is based on the date of endoscopic removal</t>
    </r>
  </si>
  <si>
    <r>
      <t xml:space="preserve">Für Plausibilitätskontrolle:
In Darmkrebszentren werden im Rahmen der Zertifizierung nur Adenokarzinome.
Hier: bei Zufallsbefunden nach Polypektomie ohne folgende Transanale Vollwandexzision oder Resektion
</t>
    </r>
    <r>
      <rPr>
        <sz val="8"/>
        <color rgb="FF494529"/>
        <rFont val="Arial"/>
        <family val="2"/>
      </rPr>
      <t>For plausibility check: at colorectal cancer centres, only adenocarcinomas are taken into consideration for certification purposes.
In this case: in incidental findings after polypectomy without subsequent transanal full-thickness excision or resection</t>
    </r>
    <r>
      <rPr>
        <sz val="8"/>
        <color indexed="8"/>
        <rFont val="Arial"/>
        <family val="2"/>
      </rPr>
      <t xml:space="preserve">
</t>
    </r>
  </si>
  <si>
    <r>
      <t xml:space="preserve">Für Plausibilitätskontrolle:
In Darmkrebszentren werden im Rahmen der Zertifizierung nur Adenokarzinome.
Hier: nach Polypektomie durchgeführte Transanale Vollwandexzision ohne weitere Resektion
</t>
    </r>
    <r>
      <rPr>
        <sz val="8"/>
        <color rgb="FF494529"/>
        <rFont val="Arial"/>
        <family val="2"/>
      </rPr>
      <t>For plausibility check: at colorectal cancer centres, only adenocarcinomas are taken into consideration for certification purposes.
In this case: after polypectomy, transanal full-thickness excision carried out without further resection</t>
    </r>
    <r>
      <rPr>
        <sz val="8"/>
        <color indexed="8"/>
        <rFont val="Arial"/>
        <family val="2"/>
      </rPr>
      <t xml:space="preserve">
</t>
    </r>
  </si>
  <si>
    <r>
      <t xml:space="preserve">Für Plausibilitätskontrolle:
Zur Unterscheidung von operativen und endoskopischen Primärfällen.
</t>
    </r>
    <r>
      <rPr>
        <sz val="8"/>
        <color rgb="FF494529"/>
        <rFont val="Arial"/>
        <family val="2"/>
      </rPr>
      <t>For plausibility check: to distinguish between surgical and endoscopic primary cases.</t>
    </r>
  </si>
  <si>
    <t>C2.1
0 = nein
1 = ja
0 = no
1 = yes</t>
  </si>
  <si>
    <r>
      <t xml:space="preserve">siehe Datenblatt
"Histologe-Codes Adenokarzinome"
</t>
    </r>
    <r>
      <rPr>
        <sz val="8"/>
        <color rgb="FF494529"/>
        <rFont val="Arial"/>
        <family val="2"/>
      </rPr>
      <t>See data sheet “Histology Codes for Adenocarcinomas”</t>
    </r>
  </si>
  <si>
    <r>
      <t xml:space="preserve">Nein.
</t>
    </r>
    <r>
      <rPr>
        <sz val="8"/>
        <color rgb="FF494529"/>
        <rFont val="Arial"/>
        <family val="2"/>
      </rPr>
      <t>No.</t>
    </r>
  </si>
  <si>
    <t>Auslegung
Interpretation</t>
  </si>
  <si>
    <t>Zähler
Numerator</t>
  </si>
  <si>
    <t>Nenner
Denominator</t>
  </si>
  <si>
    <r>
      <t xml:space="preserve">Alle Fälle im Nenner,  die in der prätherapeutischen Konferenz vorgestellt wurden
</t>
    </r>
    <r>
      <rPr>
        <sz val="8"/>
        <color rgb="FF494529"/>
        <rFont val="Arial"/>
        <family val="2"/>
      </rPr>
      <t>(All cases in the denominator who were presented at the pre-therapeutic conference)</t>
    </r>
  </si>
  <si>
    <r>
      <t xml:space="preserve">Operative und endoskopische Primärfälle
</t>
    </r>
    <r>
      <rPr>
        <sz val="8"/>
        <color rgb="FF494529"/>
        <rFont val="Arial"/>
        <family val="2"/>
      </rPr>
      <t>(Surgical and endoscopic primary cases)</t>
    </r>
  </si>
  <si>
    <r>
      <t xml:space="preserve">Gesamtprimärfälle
</t>
    </r>
    <r>
      <rPr>
        <sz val="8"/>
        <color rgb="FF494529"/>
        <rFont val="Arial"/>
        <family val="2"/>
      </rPr>
      <t>(Total primary cases)</t>
    </r>
  </si>
  <si>
    <r>
      <t xml:space="preserve">Primärfälle gesamt
</t>
    </r>
    <r>
      <rPr>
        <sz val="8"/>
        <color rgb="FF494529"/>
        <rFont val="Arial"/>
        <family val="2"/>
      </rPr>
      <t>(Total primary cases)</t>
    </r>
  </si>
  <si>
    <r>
      <t xml:space="preserve">Fälle im Nenner, bei denen eine immunhistochemische Bestimmung d. MMR-Proteine durchgeführt wurde
</t>
    </r>
    <r>
      <rPr>
        <sz val="8"/>
        <color rgb="FF494529"/>
        <rFont val="Arial"/>
        <family val="2"/>
      </rPr>
      <t>(Patients in the denominator in whom immunohistochemical assessment of MMR proteins was carried out)</t>
    </r>
  </si>
  <si>
    <r>
      <t xml:space="preserve">Gesamtprimärfälle, welche zum Zeitpunkt der Erstdiagnose KRK jünger als  50 Jahre sind
</t>
    </r>
    <r>
      <rPr>
        <sz val="8"/>
        <color rgb="FF494529"/>
        <rFont val="Arial"/>
        <family val="2"/>
      </rPr>
      <t>(Total primary patients who were under the age of 50 at the time of first diagnosis of CRC)</t>
    </r>
  </si>
  <si>
    <r>
      <t xml:space="preserve">Alle Fälle im Nenner, bei denen zusätzlich des Abstand zur mesorektalen Faszie im Befundbericht angegeben worden ist.
</t>
    </r>
    <r>
      <rPr>
        <sz val="8"/>
        <color rgb="FF494529"/>
        <rFont val="Arial"/>
        <family val="2"/>
      </rPr>
      <t>(All cases in the denominator for whom the distance from the mesorectal fascia is stated in the diagnostic report)</t>
    </r>
  </si>
  <si>
    <r>
      <t xml:space="preserve">Alle Primärfälle Rektum im unteren und mittleren Drittel, bei denen entweder eine MRT des Beckens oder eine Dünnschicht-CT des Beckens  durchgeführt wurde
</t>
    </r>
    <r>
      <rPr>
        <sz val="8"/>
        <color rgb="FF494529"/>
        <rFont val="Arial"/>
        <family val="2"/>
      </rPr>
      <t>(All primary cases with rectal carcinoma of the lower and middle third in whom either an MRI of the pelvis or a thinslice CT of the pelvis was carried out)</t>
    </r>
  </si>
  <si>
    <r>
      <t xml:space="preserve">Operative Primärfälle Kolon (anhängende Primärfalldefinition beachten)
</t>
    </r>
    <r>
      <rPr>
        <sz val="8"/>
        <color rgb="FF494529"/>
        <rFont val="Arial"/>
        <family val="2"/>
      </rPr>
      <t>(Surgical primary cases: colon (please note attached definition of a primary case))</t>
    </r>
  </si>
  <si>
    <r>
      <t>Kolon-Primärfälle elektiv  operiert</t>
    </r>
    <r>
      <rPr>
        <strike/>
        <sz val="8"/>
        <rFont val="Arial"/>
        <family val="2"/>
      </rPr>
      <t xml:space="preserve">
</t>
    </r>
    <r>
      <rPr>
        <sz val="8"/>
        <rFont val="Arial"/>
        <family val="2"/>
      </rPr>
      <t xml:space="preserve">(am Primärtumor durchgeführter Kolon-Eingriffe (1. OP))
</t>
    </r>
    <r>
      <rPr>
        <sz val="8"/>
        <color rgb="FF494529"/>
        <rFont val="Arial"/>
        <family val="2"/>
      </rPr>
      <t>(Primary cases with colon carcinoma and elective surgery (colon procedures carried out on the primary tumour; 1st operation))</t>
    </r>
  </si>
  <si>
    <r>
      <t xml:space="preserve">Fälle im Nenner, bei denen nach der 1. OP eine  re-interventionspflichtig Anastomoseninsuffizienz aufgetreten ist
</t>
    </r>
    <r>
      <rPr>
        <sz val="8"/>
        <color rgb="FF494529"/>
        <rFont val="Arial"/>
        <family val="2"/>
      </rPr>
      <t>(Cases in the denominator in which an anastomotic insufficiency requiring repeat intervention occurred after the 1st operation)</t>
    </r>
  </si>
  <si>
    <r>
      <t xml:space="preserve">Primärfälle operativ Kolon elektiv, bei denen intraoperativ eine Anastomose angelegt wurde
</t>
    </r>
    <r>
      <rPr>
        <sz val="8"/>
        <color rgb="FF494529"/>
        <rFont val="Arial"/>
        <family val="2"/>
      </rPr>
      <t>(Primary cases of elective colon surgery in which an anastomosis was created intraoperatively)</t>
    </r>
  </si>
  <si>
    <r>
      <t xml:space="preserve">Fälle im Nenner, bei denen nach der 1. OP eine Anastomoseninsuffizienz Grad B (mit Antibiotikagabe o. interventioneller Drainage o.transanaler Lavage/Drainage) oder C ((Re-)-Laparotomie) aufgetreten ist
</t>
    </r>
    <r>
      <rPr>
        <sz val="8"/>
        <color rgb="FF494529"/>
        <rFont val="Arial"/>
        <family val="2"/>
      </rPr>
      <t>(Cases in the denominator in which a grade B (requiring antibiotic administration or interventional drainage or transanal lavage/drainage) or a grade C (repeat laparotomy) anastomotic insufficiency occurred after the 1st operation)</t>
    </r>
  </si>
  <si>
    <r>
      <t xml:space="preserve">Primärfälle operativ  elektiv operiert, die nach elektiver OP postoperativ innerhalb von 30d verstorben sind
</t>
    </r>
    <r>
      <rPr>
        <sz val="8"/>
        <color rgb="FF494529"/>
        <rFont val="Arial"/>
        <family val="2"/>
      </rPr>
      <t>(Surgical primary cases with elective surgery who died within 30d postoperatively)</t>
    </r>
  </si>
  <si>
    <r>
      <t xml:space="preserve">Anzahl der Primärfälle Rektum, bei denen nach Abschluss der operativen Therapie (also nach allen OPs) lokal R0 erreicht wurde
</t>
    </r>
    <r>
      <rPr>
        <sz val="8"/>
        <color rgb="FF494529"/>
        <rFont val="Arial"/>
        <family val="2"/>
      </rPr>
      <t>(No. of primary cases with rectum carcinoma in which local R0 status was achieved after completion of surgical treatment (i.e., after all operations))</t>
    </r>
  </si>
  <si>
    <r>
      <t xml:space="preserve">Alle Primärfälle im Nenner, bei denen die Stomaposition präoperativ angezeichnet wurde
</t>
    </r>
    <r>
      <rPr>
        <sz val="8"/>
        <color rgb="FF494529"/>
        <rFont val="Arial"/>
        <family val="2"/>
      </rPr>
      <t>(All primary cases in the denominator in which the stoma position was marked preoperatively)</t>
    </r>
  </si>
  <si>
    <r>
      <t xml:space="preserve">Anzahl Fälle mit guter o. moderater   Qualität (Grad 1: Mesorektale Faszie erhalten o.  Grad 2: Intramesorektale Einrisse) der TME
</t>
    </r>
    <r>
      <rPr>
        <sz val="8"/>
        <color rgb="FF494529"/>
        <rFont val="Arial"/>
        <family val="2"/>
      </rPr>
      <t>(No. of cases with good-quality or moderate-quality TME (grade 1: mesorectal fascia preserved, or grade 2: intramesorectal lacerations))</t>
    </r>
  </si>
  <si>
    <r>
      <t xml:space="preserve">Fälle des Nenners, bei denen ≥ 12 Lymphknoten histologisch aufgearbeitet wurden
</t>
    </r>
    <r>
      <rPr>
        <sz val="8"/>
        <color rgb="FF494529"/>
        <rFont val="Arial"/>
        <family val="2"/>
      </rPr>
      <t>(Cases in the denominator in which ≥ 12 lymph nodes underwent histological processing)</t>
    </r>
  </si>
  <si>
    <r>
      <t xml:space="preserve">Tubuläres Adenokarzinom
</t>
    </r>
    <r>
      <rPr>
        <sz val="10"/>
        <color rgb="FF494529"/>
        <rFont val="Arial"/>
        <family val="2"/>
      </rPr>
      <t>(Tubular adenocarcinoma)</t>
    </r>
  </si>
  <si>
    <r>
      <t xml:space="preserve">Kribriformes Karzinom o.n.A.
</t>
    </r>
    <r>
      <rPr>
        <sz val="10"/>
        <color rgb="FF494529"/>
        <rFont val="Arial"/>
        <family val="2"/>
      </rPr>
      <t>(Cribiform carcinoma, NOS)</t>
    </r>
  </si>
  <si>
    <r>
      <t xml:space="preserve">Adenokarzinom in familiärer adenomatöser Polypose
</t>
    </r>
    <r>
      <rPr>
        <sz val="10"/>
        <color rgb="FF494529"/>
        <rFont val="Arial"/>
        <family val="2"/>
      </rPr>
      <t>(Adenocarcinoma in adenomatous polyposis)</t>
    </r>
  </si>
  <si>
    <r>
      <t xml:space="preserve">Solides Karzinom o.n.A.
</t>
    </r>
    <r>
      <rPr>
        <sz val="10"/>
        <color rgb="FF494529"/>
        <rFont val="Arial"/>
        <family val="2"/>
      </rPr>
      <t>(Solid carcinoma, NOS)</t>
    </r>
  </si>
  <si>
    <r>
      <t xml:space="preserve">MANEC
</t>
    </r>
    <r>
      <rPr>
        <sz val="10"/>
        <color rgb="FF494529"/>
        <rFont val="Arial"/>
        <family val="2"/>
      </rPr>
      <t xml:space="preserve">(Mixed adenoneuroendocrine carcinoma (composite carcinoid) </t>
    </r>
  </si>
  <si>
    <r>
      <t xml:space="preserve">Adenokarzinom in villösem Adenom
</t>
    </r>
    <r>
      <rPr>
        <sz val="10"/>
        <color rgb="FF494529"/>
        <rFont val="Arial"/>
        <family val="2"/>
      </rPr>
      <t>(Adenocarcinoma in villous adenoma)</t>
    </r>
  </si>
  <si>
    <r>
      <t xml:space="preserve">Adenokarzinom in tubulovillösem Adenom
</t>
    </r>
    <r>
      <rPr>
        <sz val="10"/>
        <color rgb="FF494529"/>
        <rFont val="Arial"/>
        <family val="2"/>
      </rPr>
      <t>(Adenocarcinoma in tubulovillous adenoma )</t>
    </r>
  </si>
  <si>
    <r>
      <t xml:space="preserve">Muzinöses Adenokarzinom
</t>
    </r>
    <r>
      <rPr>
        <sz val="10"/>
        <color rgb="FF494529"/>
        <rFont val="Arial"/>
        <family val="2"/>
      </rPr>
      <t>(Mucinous adenocarcinoma)</t>
    </r>
  </si>
  <si>
    <r>
      <t xml:space="preserve">   Tubulopapilläres Adenokarzinom
  </t>
    </r>
    <r>
      <rPr>
        <i/>
        <sz val="10"/>
        <color rgb="FF494529"/>
        <rFont val="Arial"/>
        <family val="2"/>
      </rPr>
      <t xml:space="preserve"> (Tubulopapillary adenocarcinoma)</t>
    </r>
  </si>
  <si>
    <r>
      <t xml:space="preserve">   Papillotubuläres Adenokarzinom
</t>
    </r>
    <r>
      <rPr>
        <i/>
        <sz val="10"/>
        <color rgb="FF494529"/>
        <rFont val="Arial"/>
        <family val="2"/>
      </rPr>
      <t xml:space="preserve">   (Papillotubular adenocarcinoma)</t>
    </r>
  </si>
  <si>
    <r>
      <t xml:space="preserve">   Adenokarzinom in einem Polypen o.n.A.
   </t>
    </r>
    <r>
      <rPr>
        <i/>
        <sz val="10"/>
        <color rgb="FF494529"/>
        <rFont val="Arial"/>
        <family val="2"/>
      </rPr>
      <t>(Adenocarcinoma in a polyp, NOS)</t>
    </r>
  </si>
  <si>
    <r>
      <t xml:space="preserve">Adenokarzinom in adenomatösem Polypen
</t>
    </r>
    <r>
      <rPr>
        <sz val="10"/>
        <color rgb="FF494529"/>
        <rFont val="Arial"/>
        <family val="2"/>
      </rPr>
      <t>(Adenocarcinoma in adenomatous polyp)</t>
    </r>
  </si>
  <si>
    <r>
      <t xml:space="preserve">   Adenokarzinom in polypoidem Adenom
</t>
    </r>
    <r>
      <rPr>
        <i/>
        <sz val="10"/>
        <color rgb="FF494529"/>
        <rFont val="Arial"/>
        <family val="2"/>
      </rPr>
      <t xml:space="preserve">   (Adenocarcinoma in polypoid adenoma)</t>
    </r>
    <r>
      <rPr>
        <i/>
        <sz val="10"/>
        <color theme="1"/>
        <rFont val="Arial"/>
        <family val="2"/>
      </rPr>
      <t xml:space="preserve">
</t>
    </r>
  </si>
  <si>
    <r>
      <t xml:space="preserve">   Adenokarzinom in tubulärem Adenom
 </t>
    </r>
    <r>
      <rPr>
        <i/>
        <sz val="10"/>
        <color rgb="FF494529"/>
        <rFont val="Arial"/>
        <family val="2"/>
      </rPr>
      <t xml:space="preserve">  (Adenocarcinoma in tubular adenoma)</t>
    </r>
  </si>
  <si>
    <r>
      <t xml:space="preserve">Adenokarzinom in multiplen adenomatösen Polypen
</t>
    </r>
    <r>
      <rPr>
        <sz val="10"/>
        <color rgb="FF494529"/>
        <rFont val="Arial"/>
        <family val="2"/>
      </rPr>
      <t>(Adenocarcinoma in multiple adenomatous polyps)</t>
    </r>
  </si>
  <si>
    <r>
      <t xml:space="preserve">Villöses Adenokarzinom
</t>
    </r>
    <r>
      <rPr>
        <sz val="10"/>
        <color rgb="FF494529"/>
        <rFont val="Arial"/>
        <family val="2"/>
      </rPr>
      <t>(Villous adenocarcinoma)</t>
    </r>
  </si>
  <si>
    <r>
      <t xml:space="preserve">Micropapillary carcinoma, NOS
</t>
    </r>
    <r>
      <rPr>
        <sz val="10"/>
        <color rgb="FF494529"/>
        <rFont val="Arial"/>
        <family val="2"/>
      </rPr>
      <t>(Micropapillary carcinoma, NOS)</t>
    </r>
  </si>
  <si>
    <r>
      <t xml:space="preserve">Schleimbildendes Adenokarzinom
</t>
    </r>
    <r>
      <rPr>
        <sz val="10"/>
        <color rgb="FF494529"/>
        <rFont val="Arial"/>
        <family val="2"/>
      </rPr>
      <t>(Mucin-producing adenocarcinoma)</t>
    </r>
  </si>
  <si>
    <r>
      <t xml:space="preserve">   Schleimsezernierendes Adenokarzinom
</t>
    </r>
    <r>
      <rPr>
        <i/>
        <sz val="10"/>
        <color rgb="FF494529"/>
        <rFont val="Arial"/>
        <family val="2"/>
      </rPr>
      <t xml:space="preserve">   (Mucin-secreting adenocarcinoma)</t>
    </r>
  </si>
  <si>
    <r>
      <t xml:space="preserve">Siegelringzellkarzinom
</t>
    </r>
    <r>
      <rPr>
        <sz val="10"/>
        <color rgb="FF494529"/>
        <rFont val="Arial"/>
        <family val="2"/>
      </rPr>
      <t>(Signet ring cell carcinoma)</t>
    </r>
  </si>
  <si>
    <r>
      <t xml:space="preserve">Medulläres Karzinom o.n.A.
</t>
    </r>
    <r>
      <rPr>
        <sz val="10"/>
        <color rgb="FF494529"/>
        <rFont val="Arial"/>
        <family val="2"/>
      </rPr>
      <t>(Medullary carcinoma, NOS)</t>
    </r>
  </si>
  <si>
    <r>
      <t xml:space="preserve">Adenosquamöses Karzinom
</t>
    </r>
    <r>
      <rPr>
        <sz val="10"/>
        <color rgb="FF494529"/>
        <rFont val="Arial"/>
        <family val="2"/>
      </rPr>
      <t>(Adenosquamous carcinoma)</t>
    </r>
  </si>
  <si>
    <r>
      <t xml:space="preserve">   </t>
    </r>
    <r>
      <rPr>
        <i/>
        <sz val="10"/>
        <color indexed="8"/>
        <rFont val="Arial"/>
        <family val="2"/>
      </rPr>
      <t xml:space="preserve">Adenokarzinomatös-epidermoider Tumor
</t>
    </r>
    <r>
      <rPr>
        <i/>
        <sz val="10"/>
        <color rgb="FF494529"/>
        <rFont val="Arial"/>
        <family val="2"/>
      </rPr>
      <t xml:space="preserve">   (Adenocarcinomous epidermoid tumor)</t>
    </r>
  </si>
  <si>
    <r>
      <t xml:space="preserve">Adenokarzinom mit neuroendokriner Differenzierung
</t>
    </r>
    <r>
      <rPr>
        <sz val="10"/>
        <color rgb="FF494529"/>
        <rFont val="Arial"/>
        <family val="2"/>
      </rPr>
      <t>(Adenocarcinoma with neuroendocrine differentiation)</t>
    </r>
  </si>
  <si>
    <t xml:space="preserve">Kombiniertes Haferzell- und Adenokarzinom
</t>
  </si>
  <si>
    <r>
      <t xml:space="preserve">operativer Primärfall Kolon
</t>
    </r>
    <r>
      <rPr>
        <sz val="8"/>
        <color rgb="FF494529"/>
        <rFont val="Arial"/>
        <family val="2"/>
      </rPr>
      <t>Surgical primary case in the colon</t>
    </r>
  </si>
  <si>
    <r>
      <t xml:space="preserve">operativer Primärfall Rektum
</t>
    </r>
    <r>
      <rPr>
        <sz val="8"/>
        <color rgb="FF494529"/>
        <rFont val="Arial"/>
        <family val="2"/>
      </rPr>
      <t>Surgical primary case in the rectum</t>
    </r>
  </si>
  <si>
    <r>
      <t xml:space="preserve">nicht operiert (palliativ)
</t>
    </r>
    <r>
      <rPr>
        <sz val="8"/>
        <color rgb="FF494529"/>
        <rFont val="Arial"/>
        <family val="2"/>
      </rPr>
      <t>Nonsurgical (palliative)</t>
    </r>
  </si>
  <si>
    <r>
      <t xml:space="preserve">nicht operiert (kurativ)
</t>
    </r>
    <r>
      <rPr>
        <sz val="8"/>
        <color rgb="FF494529"/>
        <rFont val="Arial"/>
        <family val="2"/>
      </rPr>
      <t>Nonsurgical (curative)</t>
    </r>
  </si>
  <si>
    <r>
      <t xml:space="preserve">D6
K = Kolon
R = Rektum
</t>
    </r>
    <r>
      <rPr>
        <sz val="8"/>
        <color rgb="FF494529"/>
        <rFont val="Arial"/>
        <family val="2"/>
      </rPr>
      <t>D6 
K = colon 
R = rectum</t>
    </r>
  </si>
  <si>
    <r>
      <t xml:space="preserve">G4
N = Notfall
E = elektiv
</t>
    </r>
    <r>
      <rPr>
        <sz val="8"/>
        <color rgb="FF494529"/>
        <rFont val="Arial"/>
        <family val="2"/>
      </rPr>
      <t>G4
N = emergency
E = elective</t>
    </r>
  </si>
  <si>
    <r>
      <t xml:space="preserve">muss leer sein
</t>
    </r>
    <r>
      <rPr>
        <sz val="8"/>
        <color rgb="FF494529"/>
        <rFont val="Arial"/>
        <family val="2"/>
      </rPr>
      <t>Must be left empty</t>
    </r>
  </si>
  <si>
    <r>
      <t xml:space="preserve">Grundlage für Berechnung UICC Stadium für Kolon
</t>
    </r>
    <r>
      <rPr>
        <sz val="8"/>
        <color rgb="FF494529"/>
        <rFont val="Arial"/>
        <family val="2"/>
      </rPr>
      <t>Basis for calculating the UICC stage in the colon</t>
    </r>
  </si>
  <si>
    <r>
      <t xml:space="preserve">egal
</t>
    </r>
    <r>
      <rPr>
        <sz val="8"/>
        <color rgb="FF494529"/>
        <rFont val="Arial"/>
        <family val="2"/>
      </rPr>
      <t>Indifferent</t>
    </r>
  </si>
  <si>
    <r>
      <rPr>
        <sz val="8"/>
        <color rgb="FF494529"/>
        <rFont val="Arial"/>
        <family val="2"/>
      </rPr>
      <t>E1
0 = keine Vorstellung in der prätherapeutischen Tumorkonferenz
1 = in prätherapeutischer Tumorkonferenz vorgestellt
E1
0 = no presentation at the pre-therapeutic tumour board
1 = presented at the pre-therapeutic tumour board</t>
    </r>
    <r>
      <rPr>
        <sz val="8"/>
        <color indexed="8"/>
        <rFont val="Arial"/>
        <family val="2"/>
      </rPr>
      <t xml:space="preserve">
</t>
    </r>
  </si>
  <si>
    <r>
      <t xml:space="preserve">Fall muss die Kriterien für operativen oder palliativen Primärfall erfüllen
</t>
    </r>
    <r>
      <rPr>
        <sz val="8"/>
        <color rgb="FF494529"/>
        <rFont val="Arial"/>
        <family val="2"/>
      </rPr>
      <t>Case must meet the criteria for a surgical primary or palliative case</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</si>
  <si>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operative Tumorentfernung geplant
</t>
    </r>
    <r>
      <rPr>
        <sz val="8"/>
        <color rgb="FF494529"/>
        <rFont val="Arial"/>
        <family val="2"/>
      </rPr>
      <t>(Surgical removal of the tumour is not planned)</t>
    </r>
    <r>
      <rPr>
        <sz val="8"/>
        <rFont val="Arial"/>
        <family val="2"/>
      </rPr>
      <t xml:space="preserve">
• Zählzeitpunkt ist Datum Histologiebefund
</t>
    </r>
    <r>
      <rPr>
        <sz val="8"/>
        <color rgb="FF494529"/>
        <rFont val="Arial"/>
        <family val="2"/>
      </rPr>
      <t>(Counting time point = date of histology findings)</t>
    </r>
    <r>
      <rPr>
        <sz val="8"/>
        <rFont val="Arial"/>
        <family val="2"/>
      </rPr>
      <t xml:space="preserve">
</t>
    </r>
  </si>
  <si>
    <r>
      <t xml:space="preserve">Für Plausibilitätskontrolle:
In Darmkrebszentren werden im Rahmen der Zertifizierung nur Adenokarzinome.
</t>
    </r>
    <r>
      <rPr>
        <sz val="8"/>
        <color rgb="FF494529"/>
        <rFont val="Arial"/>
        <family val="2"/>
      </rPr>
      <t>For plausibility check: at colorectal cancer centers, only adenocarcinomas are taken into consideration for certification purposes.</t>
    </r>
  </si>
  <si>
    <r>
      <t xml:space="preserve">Auditjahr (bspw. 2012) - 1 
= 2011
</t>
    </r>
    <r>
      <rPr>
        <sz val="8"/>
        <color rgb="FF494529"/>
        <rFont val="Arial"/>
        <family val="2"/>
      </rPr>
      <t>Auditing year (e.g., 2012) —
1
= 2011</t>
    </r>
    <r>
      <rPr>
        <sz val="8"/>
        <color indexed="8"/>
        <rFont val="Arial"/>
        <family val="2"/>
      </rPr>
      <t xml:space="preserve">
</t>
    </r>
  </si>
  <si>
    <r>
      <t xml:space="preserve">C2.1
0 = nein
1 = ja
</t>
    </r>
    <r>
      <rPr>
        <sz val="8"/>
        <color rgb="FF494529"/>
        <rFont val="Arial"/>
        <family val="2"/>
      </rPr>
      <t>0 = no
1 = yes</t>
    </r>
    <r>
      <rPr>
        <sz val="8"/>
        <color indexed="8"/>
        <rFont val="Arial"/>
        <family val="2"/>
      </rPr>
      <t xml:space="preserve">
</t>
    </r>
  </si>
  <si>
    <r>
      <t xml:space="preserve">Grundlage der Betrachtung nur primäre Erkrankungen
</t>
    </r>
    <r>
      <rPr>
        <sz val="8"/>
        <color rgb="FF494529"/>
        <rFont val="Arial"/>
        <family val="2"/>
      </rPr>
      <t>The basis for consideration includes only primary disease</t>
    </r>
  </si>
  <si>
    <r>
      <t xml:space="preserve">kein Eingriff durchgeführt
</t>
    </r>
    <r>
      <rPr>
        <sz val="8"/>
        <color rgb="FF494529"/>
        <rFont val="Arial"/>
        <family val="2"/>
      </rPr>
      <t>No procedures carried out</t>
    </r>
  </si>
  <si>
    <r>
      <t xml:space="preserve">leer
</t>
    </r>
    <r>
      <rPr>
        <sz val="8"/>
        <color rgb="FF494529"/>
        <rFont val="Arial"/>
        <family val="2"/>
      </rPr>
      <t>Empty</t>
    </r>
  </si>
  <si>
    <r>
      <t xml:space="preserve">K4
K = Kurativ | P = Palliativ
</t>
    </r>
    <r>
      <rPr>
        <sz val="8"/>
        <color rgb="FF494529"/>
        <rFont val="Arial"/>
        <family val="2"/>
      </rPr>
      <t>K = curative | P = palliative</t>
    </r>
  </si>
  <si>
    <r>
      <t xml:space="preserve">M4
K = Kurativ | P = Palliativ
</t>
    </r>
    <r>
      <rPr>
        <sz val="8"/>
        <color rgb="FF494529"/>
        <rFont val="Arial"/>
        <family val="2"/>
      </rPr>
      <t>K = curative | P = palliative</t>
    </r>
  </si>
  <si>
    <r>
      <t xml:space="preserve">O1
0 = nein
1 = ja
</t>
    </r>
    <r>
      <rPr>
        <sz val="8"/>
        <color rgb="FF494529"/>
        <rFont val="Arial"/>
        <family val="2"/>
      </rPr>
      <t>0 = no
1 = yes</t>
    </r>
  </si>
  <si>
    <r>
      <t xml:space="preserve">K3 leer und K4 = P und/oder
M3 leer und M4 = P und/oder
O1 = 1
</t>
    </r>
    <r>
      <rPr>
        <sz val="8"/>
        <color rgb="FF494529"/>
        <rFont val="Arial"/>
        <family val="2"/>
      </rPr>
      <t>K3 empty and K4 = P and/or M3 empty and M4 = P and/or O1 = 1</t>
    </r>
  </si>
  <si>
    <r>
      <t xml:space="preserve">In der Tumorkonferenz wird festgelegt, dass bei einem palliativen Pat. weder eine operative Tumorentfernung noch eine systemische Therapie durchgeführt werden sollen. Ist dies noch ein Primärfall?
</t>
    </r>
    <r>
      <rPr>
        <sz val="8"/>
        <color rgb="FF494529"/>
        <rFont val="Arial"/>
        <family val="2"/>
      </rPr>
      <t>It is decided at the tumour board that in a palliative patient, neither surgical tumour removal nor systemic therapy should be administered. Is this still a primary case?</t>
    </r>
  </si>
  <si>
    <r>
      <t xml:space="preserve">Zählen neuroendokrine Tumoren / Karzinoide als Primärfall?
</t>
    </r>
    <r>
      <rPr>
        <sz val="8"/>
        <color rgb="FF494529"/>
        <rFont val="Arial"/>
        <family val="2"/>
      </rPr>
      <t>Do neuroendocrine tumours / carcinoids count as a primary cases?</t>
    </r>
  </si>
  <si>
    <r>
      <t xml:space="preserve">Ist M1 eine Voraussetzung für die Wertung als palliativer Primärfall?
</t>
    </r>
    <r>
      <rPr>
        <sz val="8"/>
        <color rgb="FF494529"/>
        <rFont val="Arial"/>
        <family val="2"/>
      </rPr>
      <t>Is M1 a prerequisite for classification as a palliative primary case?</t>
    </r>
  </si>
  <si>
    <r>
      <t xml:space="preserve">Operativer Primärfäll
</t>
    </r>
    <r>
      <rPr>
        <sz val="8"/>
        <color rgb="FF494529"/>
        <rFont val="Arial"/>
        <family val="2"/>
      </rPr>
      <t>Surgical primary case</t>
    </r>
  </si>
  <si>
    <r>
      <t xml:space="preserve">Wenn eine Best Supportive Care durchgeführt wird, ja.
</t>
    </r>
    <r>
      <rPr>
        <sz val="8"/>
        <color rgb="FF494529"/>
        <rFont val="Arial"/>
        <family val="2"/>
      </rPr>
      <t>If best supportive care is administered, yes.</t>
    </r>
  </si>
  <si>
    <r>
      <t xml:space="preserve">Nein. Denkbar wäre hier auch ein T4/ M0, da ein ausgedehntes TU-Wachstum mit Infiltration von Nachbarorganen zu Inoperabilität und somit einer palliativen Situation führen kann, obwohl keine Metastasen vorliegen.
</t>
    </r>
    <r>
      <rPr>
        <sz val="8"/>
        <color rgb="FF494529"/>
        <rFont val="Arial"/>
        <family val="2"/>
      </rPr>
      <t>No. A T4/M0 situation would would also be conceivable here, since extensive tumour growth with infiltration into neighboring organs can lead to inoperability and thus to a palliative situation, even though there are no metastases.</t>
    </r>
  </si>
  <si>
    <r>
      <t>Alle operativen und endoskopischen Primärfälle, die in der postoperativen (bei endoskopisch: nach der therapeutischen Koloskopie) Konferenz vorgestellt wurden
(</t>
    </r>
    <r>
      <rPr>
        <sz val="8"/>
        <color rgb="FF494529"/>
        <rFont val="Arial"/>
        <family val="2"/>
      </rPr>
      <t>All surgical and endoscopic primary cases who were presented at the postoperative conference (or in endoscopic cases: after therapeutic colonoscopy))</t>
    </r>
  </si>
  <si>
    <t xml:space="preserve">Back to table of contents
</t>
  </si>
  <si>
    <r>
      <t xml:space="preserve">0 oder leer
</t>
    </r>
    <r>
      <rPr>
        <sz val="8"/>
        <color rgb="FF494529"/>
        <rFont val="Arial"/>
        <family val="2"/>
      </rPr>
      <t>0 or empty</t>
    </r>
  </si>
  <si>
    <r>
      <t xml:space="preserve">O1
0 = nein
1 = ja
</t>
    </r>
    <r>
      <rPr>
        <sz val="8"/>
        <color rgb="FF494529"/>
        <rFont val="Arial"/>
        <family val="2"/>
      </rPr>
      <t>0 = no
1 = yes</t>
    </r>
    <r>
      <rPr>
        <sz val="8"/>
        <color indexed="8"/>
        <rFont val="Arial"/>
        <family val="2"/>
      </rPr>
      <t xml:space="preserve">
</t>
    </r>
  </si>
  <si>
    <r>
      <t xml:space="preserve">K3 leer und K4 = K und/oder
M3 leer und M4 = K und/oder
</t>
    </r>
    <r>
      <rPr>
        <sz val="8"/>
        <color rgb="FF494529"/>
        <rFont val="Arial"/>
        <family val="2"/>
      </rPr>
      <t>K3 empty and K4 = K and/or M3 empty and M4 = K and/or</t>
    </r>
    <r>
      <rPr>
        <sz val="8"/>
        <color indexed="8"/>
        <rFont val="Arial"/>
        <family val="2"/>
      </rPr>
      <t xml:space="preserve">
</t>
    </r>
  </si>
  <si>
    <t>keine Berechnung durch XML-OncoBox
Not calculated by the XML OncoBox</t>
  </si>
  <si>
    <r>
      <t xml:space="preserve">C2.1 Allgemeine Fallinfos -  Zentrumsfall
</t>
    </r>
    <r>
      <rPr>
        <sz val="8"/>
        <color rgb="FF494529"/>
        <rFont val="Arial"/>
        <family val="2"/>
      </rPr>
      <t>C2.1 General case information — centre case</t>
    </r>
  </si>
  <si>
    <r>
      <t xml:space="preserve">Ist mit neu aufgetretenen Fernmetastasen die 1. Fernmetastasierung oder auch das Auftreten einer neuen Metastasenlokalisation gemeint?
</t>
    </r>
    <r>
      <rPr>
        <sz val="8"/>
        <color rgb="FF494529"/>
        <rFont val="Arial"/>
        <family val="2"/>
      </rPr>
      <t>Does “newly appearing distant metastases” refer to the first distant metastases or also to the appearance of a new metastatic location?</t>
    </r>
  </si>
  <si>
    <r>
      <t xml:space="preserve">Werden Notfälle im Nenner mitberücksichtigt?
</t>
    </r>
    <r>
      <rPr>
        <sz val="8"/>
        <color rgb="FF494529"/>
        <rFont val="Arial"/>
        <family val="2"/>
      </rPr>
      <t>Are emergencies taken into account in the denominator?</t>
    </r>
  </si>
  <si>
    <r>
      <t xml:space="preserve">Pat. wird 1x im Zähler und 1x im Nenner erfasst, aber nur für die ERST-metatstasierung.
</t>
    </r>
    <r>
      <rPr>
        <sz val="8"/>
        <color rgb="FF494529"/>
        <rFont val="Arial"/>
        <family val="2"/>
      </rPr>
      <t>The patient is registered once in the numerator and once in the denominator, but only for the FIRST metastases.</t>
    </r>
  </si>
  <si>
    <r>
      <t xml:space="preserve">Ja.
</t>
    </r>
    <r>
      <rPr>
        <sz val="8"/>
        <color rgb="FF494529"/>
        <rFont val="Arial"/>
        <family val="2"/>
      </rPr>
      <t>Yes.</t>
    </r>
  </si>
  <si>
    <t xml:space="preserve">C1
1 = operativer Primärfall
2 = endoskopischer Primärfall / TVE
3 = nicht operierter (palliativer) Primärfall
4 = Watch &amp; Wait (ehemals nicht operierter (kurativer) / nicht endoskopisch Primärfall)
5 = kein Primärfall
</t>
  </si>
  <si>
    <r>
      <t xml:space="preserve">Es werden alle Werte zugelassen; jedoch ist zu berücksichtigen, dass nur folgende OPS-Codes einer  konventionell-chirurgischen bzw. perkutan-endoskopischen (laparoskopischen)  Primärtherapie (operative Primärfälle) entsprechen:
5-455.*;  Partielle Resektion des Dickdarms
5-456.*; (Totale) Kolektomie und Proktokolektomie
5-458.*; Erweiterte Kolonresektion mit Entfernung von Nachbarorganen (nur für Primärfälle vor 2013)
5-484.*; Rektumresektion unter Sphinktererhaltung
5-485.*; Rektumresektion ohne Sphinktererhaltung
</t>
    </r>
    <r>
      <rPr>
        <sz val="8"/>
        <color theme="1"/>
        <rFont val="Arial"/>
        <family val="2"/>
      </rPr>
      <t>5-987.*; Anwendung eines OP-Roboters</t>
    </r>
    <r>
      <rPr>
        <sz val="8"/>
        <rFont val="Arial"/>
        <family val="2"/>
      </rPr>
      <t xml:space="preserve">
5-458.' ab OPS Version 2013 gestrichen.
</t>
    </r>
    <r>
      <rPr>
        <u/>
        <sz val="8"/>
        <rFont val="Arial"/>
        <family val="2"/>
      </rPr>
      <t>Hier NICHT 5-452.* und 5-482.* (Transanale Vollwandexzision, TVE). Diese wird in Feld F2 gemeldet.</t>
    </r>
    <r>
      <rPr>
        <sz val="8"/>
        <rFont val="Arial"/>
        <family val="2"/>
      </rPr>
      <t xml:space="preserve">
</t>
    </r>
  </si>
  <si>
    <r>
      <t xml:space="preserve">F2
X-XXX.XX / X-XXX.X
(mind. X-XXX. muss korrekt sein)
oder </t>
    </r>
    <r>
      <rPr>
        <u/>
        <sz val="8"/>
        <rFont val="Arial"/>
        <family val="2"/>
      </rPr>
      <t>TVE</t>
    </r>
  </si>
  <si>
    <r>
      <rPr>
        <b/>
        <sz val="8"/>
        <rFont val="Arial"/>
        <family val="2"/>
      </rPr>
      <t>Primärfalldefinition 
Definition of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zusätzliche operative Tumorentfernung
</t>
    </r>
    <r>
      <rPr>
        <sz val="8"/>
        <color rgb="FF494529"/>
        <rFont val="Arial"/>
        <family val="2"/>
      </rPr>
      <t>(No additional surgical tumour removal)</t>
    </r>
    <r>
      <rPr>
        <sz val="8"/>
        <rFont val="Arial"/>
        <family val="2"/>
      </rPr>
      <t xml:space="preserve">
• Zählzeitpunkt endoskopische Abtragung
</t>
    </r>
    <r>
      <rPr>
        <sz val="8"/>
        <color rgb="FF494529"/>
        <rFont val="Arial"/>
        <family val="2"/>
      </rPr>
      <t>(Counting time point = date of endoscopic tumour removal)</t>
    </r>
    <r>
      <rPr>
        <sz val="8"/>
        <rFont val="Arial"/>
        <family val="2"/>
      </rPr>
      <t xml:space="preserve">
</t>
    </r>
    <r>
      <rPr>
        <sz val="8"/>
        <rFont val="Arial"/>
        <family val="2"/>
      </rPr>
      <t xml:space="preserve">
</t>
    </r>
  </si>
  <si>
    <t>5-482.*</t>
  </si>
  <si>
    <t>Strahlen- bzw. systemische Therapie bei endoskopischem Primärfall / TVE unplausibel
Radiotherapy or systemic therapy not plausible in a primary endoscopic case</t>
  </si>
  <si>
    <r>
      <t xml:space="preserve">Bei einem endoskopischer Primärfall / TVE darf keine chirurgische Tumorresektion durchgeführt worden sein
</t>
    </r>
    <r>
      <rPr>
        <sz val="8"/>
        <color rgb="FF494529"/>
        <rFont val="Arial"/>
        <family val="2"/>
      </rPr>
      <t>In an endoscopic primary case /TVE, no surgical tumuor resection can have been carried out.</t>
    </r>
  </si>
  <si>
    <t>X-XXX.X / X-XXX.XX oder TVE</t>
  </si>
  <si>
    <r>
      <rPr>
        <sz val="8"/>
        <rFont val="Arial"/>
        <family val="2"/>
      </rPr>
      <t>darf leer sein</t>
    </r>
    <r>
      <rPr>
        <sz val="8"/>
        <color rgb="FFFF0000"/>
        <rFont val="Arial"/>
        <family val="2"/>
      </rPr>
      <t xml:space="preserve">
</t>
    </r>
    <r>
      <rPr>
        <sz val="8"/>
        <color theme="2" tint="-0.749992370372631"/>
        <rFont val="Arial"/>
        <family val="2"/>
      </rPr>
      <t>May be left empty</t>
    </r>
  </si>
  <si>
    <r>
      <t xml:space="preserve">Angabe Zweitoperateur Tumorresektion bei endoskopischem Primärfall / TVE nicht plausibel
</t>
    </r>
    <r>
      <rPr>
        <sz val="8"/>
        <color rgb="FF494529"/>
        <rFont val="Arial"/>
        <family val="2"/>
      </rPr>
      <t>Details on the second surgeon for tumour resection in an endoscopic primary case / TVE are not plausible</t>
    </r>
  </si>
  <si>
    <r>
      <t xml:space="preserve">Angabe Erstoperateur Tumorresektion bei endoskopischem Primärfall / TVE nicht plausibel
</t>
    </r>
    <r>
      <rPr>
        <sz val="8"/>
        <color rgb="FF494529"/>
        <rFont val="Arial"/>
        <family val="2"/>
      </rPr>
      <t>Details on the first surgeon for tumour resection in an endoscopic primary case / TVE are not plausible</t>
    </r>
  </si>
  <si>
    <r>
      <t xml:space="preserve">Angabe zur chirurgischen Tumorresektion bei endoskopischem Primärfall / TVE nicht plausibel
</t>
    </r>
    <r>
      <rPr>
        <sz val="8"/>
        <color rgb="FF494529"/>
        <rFont val="Arial"/>
        <family val="2"/>
      </rPr>
      <t>Details on surgical tumour resection are not plausible with an endoscopic primary case / TVE</t>
    </r>
  </si>
  <si>
    <r>
      <t xml:space="preserve">Bei nicht-operierten Primärfällen (palliativ) ist endoskopische Tumorentfernung  / TVE unplausibel.
</t>
    </r>
    <r>
      <rPr>
        <sz val="8"/>
        <color rgb="FF494529"/>
        <rFont val="Arial"/>
        <family val="2"/>
      </rPr>
      <t>Endoscopic tumour resection /TVE is not plausible in primary nonsurgical cases (palliative ).</t>
    </r>
  </si>
  <si>
    <r>
      <t>1.2) endoskopischer Primärfall / TVE</t>
    </r>
    <r>
      <rPr>
        <sz val="8"/>
        <color rgb="FFFF0000"/>
        <rFont val="Arial"/>
        <family val="2"/>
      </rPr>
      <t xml:space="preserve">
</t>
    </r>
    <r>
      <rPr>
        <sz val="8"/>
        <color rgb="FF494529"/>
        <rFont val="Arial"/>
        <family val="2"/>
      </rPr>
      <t>1.2) Endoscopic primary case /TVE</t>
    </r>
  </si>
  <si>
    <r>
      <t>1.2) endoskopischer Primärfall / TVE</t>
    </r>
    <r>
      <rPr>
        <sz val="8"/>
        <color rgb="FFFF0000"/>
        <rFont val="Arial"/>
        <family val="2"/>
      </rPr>
      <t xml:space="preserve">
</t>
    </r>
    <r>
      <rPr>
        <sz val="8"/>
        <color rgb="FF494529"/>
        <rFont val="Arial"/>
        <family val="2"/>
      </rPr>
      <t>1.2) Surgical primary case / TVE</t>
    </r>
  </si>
  <si>
    <r>
      <t>1.2) endoskopischer Primärfall / TVE</t>
    </r>
    <r>
      <rPr>
        <sz val="8"/>
        <color rgb="FFFF0000"/>
        <rFont val="Arial"/>
        <family val="2"/>
      </rPr>
      <t xml:space="preserve">
</t>
    </r>
    <r>
      <rPr>
        <sz val="8"/>
        <color rgb="FF494529"/>
        <rFont val="Arial"/>
        <family val="2"/>
      </rPr>
      <t>1.2) Surgical primary case /TVE</t>
    </r>
  </si>
  <si>
    <r>
      <t>1.2) endoskopischer Primärfall / TVE</t>
    </r>
    <r>
      <rPr>
        <sz val="8"/>
        <color rgb="FFFF0000"/>
        <rFont val="Arial"/>
        <family val="2"/>
      </rPr>
      <t xml:space="preserve">
</t>
    </r>
    <r>
      <rPr>
        <sz val="8"/>
        <color rgb="FF494529"/>
        <rFont val="Arial"/>
        <family val="2"/>
      </rPr>
      <t>1.2) Endoscopic primary case / TVE</t>
    </r>
  </si>
  <si>
    <r>
      <t xml:space="preserve">Bei endoskopischem Primärfall / TVE sind Angaben zur chirurgischen Tumorresektion nicht plausibel
</t>
    </r>
    <r>
      <rPr>
        <sz val="8"/>
        <color rgb="FF494529"/>
        <rFont val="Arial"/>
        <family val="2"/>
      </rPr>
      <t>Details of surgical tumour resection are not plausible in an endoscopic primary case / TVE</t>
    </r>
    <r>
      <rPr>
        <sz val="8"/>
        <rFont val="Arial"/>
        <family val="2"/>
      </rPr>
      <t xml:space="preserve">
</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</si>
  <si>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 TVE</t>
    </r>
  </si>
  <si>
    <r>
      <rPr>
        <sz val="8"/>
        <rFont val="Arial"/>
        <family val="2"/>
      </rPr>
      <t>Entfernung Lymphknoten bei nicht operiertem (palliativem) Primärfall unplausibel</t>
    </r>
    <r>
      <rPr>
        <sz val="8"/>
        <color rgb="FFFF0000"/>
        <rFont val="Arial"/>
        <family val="2"/>
      </rPr>
      <t xml:space="preserve">
</t>
    </r>
    <r>
      <rPr>
        <sz val="8"/>
        <color rgb="FF494529"/>
        <rFont val="Arial"/>
        <family val="2"/>
      </rPr>
      <t>Lymphadenectomy is not plausible in nonsurgical (palliative) cases</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</si>
  <si>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/TVE</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</si>
  <si>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 M</t>
    </r>
  </si>
  <si>
    <r>
      <rPr>
        <sz val="8"/>
        <rFont val="Arial"/>
        <family val="2"/>
      </rPr>
      <t>D9 Diagnose - Prätherapeutischer Tumorstatus N</t>
    </r>
    <r>
      <rPr>
        <sz val="8"/>
        <color rgb="FFFF0000"/>
        <rFont val="Arial"/>
        <family val="2"/>
      </rPr>
      <t xml:space="preserve">
</t>
    </r>
    <r>
      <rPr>
        <sz val="8"/>
        <color theme="2" tint="-0.749992370372631"/>
        <rFont val="Arial"/>
        <family val="2"/>
      </rPr>
      <t>D9 Diagnosis - pre-therapeutic tumour status N</t>
    </r>
  </si>
  <si>
    <r>
      <rPr>
        <sz val="8"/>
        <rFont val="Arial"/>
        <family val="2"/>
      </rPr>
      <t>1.2) endoskopischer Primärfall / TVE</t>
    </r>
    <r>
      <rPr>
        <sz val="8"/>
        <color rgb="FFFF0000"/>
        <rFont val="Arial"/>
        <family val="2"/>
      </rPr>
      <t xml:space="preserve">
</t>
    </r>
    <r>
      <rPr>
        <sz val="8"/>
        <color rgb="FF494529"/>
        <rFont val="Arial"/>
        <family val="2"/>
      </rPr>
      <t>1.2) Endoscopic primary case / TVE</t>
    </r>
  </si>
  <si>
    <r>
      <rPr>
        <sz val="8"/>
        <rFont val="Arial"/>
        <family val="2"/>
      </rPr>
      <t>H3  Postoperative Histologie / Staging - M</t>
    </r>
    <r>
      <rPr>
        <sz val="8"/>
        <color rgb="FFFF0000"/>
        <rFont val="Arial"/>
        <family val="2"/>
      </rPr>
      <t xml:space="preserve">
</t>
    </r>
    <r>
      <rPr>
        <sz val="8"/>
        <color theme="2" tint="-0.749992370372631"/>
        <rFont val="Arial"/>
        <family val="2"/>
      </rPr>
      <t>H3 Postoperative histology / staging - M</t>
    </r>
  </si>
  <si>
    <r>
      <rPr>
        <sz val="8"/>
        <rFont val="Arial"/>
        <family val="2"/>
      </rPr>
      <t>1.2) endoskopischer Primärfall / TVE</t>
    </r>
    <r>
      <rPr>
        <sz val="8"/>
        <color rgb="FFFF0000"/>
        <rFont val="Arial"/>
        <family val="2"/>
      </rPr>
      <t xml:space="preserve">
</t>
    </r>
    <r>
      <rPr>
        <sz val="8"/>
        <color rgb="FF494529"/>
        <rFont val="Arial"/>
        <family val="2"/>
      </rPr>
      <t>1.2) Endoscopic primary ca</t>
    </r>
    <r>
      <rPr>
        <sz val="8"/>
        <color theme="2" tint="-0.749992370372631"/>
        <rFont val="Arial"/>
        <family val="2"/>
      </rPr>
      <t>se / TVE</t>
    </r>
  </si>
  <si>
    <r>
      <rPr>
        <sz val="8"/>
        <rFont val="Arial"/>
        <family val="2"/>
      </rPr>
      <t>N0 | NX | leer</t>
    </r>
    <r>
      <rPr>
        <sz val="8"/>
        <color rgb="FFFF0000"/>
        <rFont val="Arial"/>
        <family val="2"/>
      </rPr>
      <t xml:space="preserve">
</t>
    </r>
    <r>
      <rPr>
        <sz val="8"/>
        <color theme="2" tint="-0.749992370372631"/>
        <rFont val="Arial"/>
        <family val="2"/>
      </rPr>
      <t>N0 | NX | empty</t>
    </r>
  </si>
  <si>
    <r>
      <t>1.2) endoskopischer Primärfall / TVE</t>
    </r>
    <r>
      <rPr>
        <sz val="8"/>
        <color rgb="FFFF0000"/>
        <rFont val="Arial"/>
        <family val="2"/>
      </rPr>
      <t xml:space="preserve">
</t>
    </r>
    <r>
      <rPr>
        <sz val="8"/>
        <color rgb="FF494529"/>
        <rFont val="Arial"/>
        <family val="2"/>
      </rPr>
      <t xml:space="preserve">1.2) Endoscopic primary case / TVE
</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</si>
  <si>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t>
    </r>
  </si>
  <si>
    <r>
      <rPr>
        <sz val="8"/>
        <rFont val="Arial"/>
        <family val="2"/>
      </rPr>
      <t>darf leer sein</t>
    </r>
    <r>
      <rPr>
        <sz val="8"/>
        <color rgb="FFFF0000"/>
        <rFont val="Arial"/>
        <family val="2"/>
      </rPr>
      <t xml:space="preserve">
</t>
    </r>
    <r>
      <rPr>
        <sz val="8"/>
        <color rgb="FF494529"/>
        <rFont val="Arial"/>
        <family val="2"/>
      </rPr>
      <t>May be left empty</t>
    </r>
  </si>
  <si>
    <r>
      <rPr>
        <sz val="8"/>
        <rFont val="Arial"/>
        <family val="2"/>
      </rPr>
      <t>Vorstellung in der prätherapeutischen Tumorkonferenz bei operativen (inkl. TVE) /palliativen Primärfällen. Vorstellung endoskopischer Primärfälle läuft über die Kennzahl Nr. 3.</t>
    </r>
    <r>
      <rPr>
        <sz val="8"/>
        <color indexed="8"/>
        <rFont val="Arial"/>
        <family val="2"/>
      </rPr>
      <t xml:space="preserve">
</t>
    </r>
    <r>
      <rPr>
        <sz val="8"/>
        <color rgb="FF494529"/>
        <rFont val="Arial"/>
        <family val="2"/>
      </rPr>
      <t>Presentation at the pre-therapeutic tumour board in surgical primary/palliative cases. The presentation of endoscopic primary cases is via key figure no. 3.</t>
    </r>
  </si>
  <si>
    <r>
      <t xml:space="preserve">Alle elektiv Primärfälle mit einem Rektumkarzinom (alle Stadien) und/oder einem Kolonkarzinom (UICC Stad. IV) inkl. TVE - ausgenommen endoskopische Primärfälle
</t>
    </r>
    <r>
      <rPr>
        <sz val="8"/>
        <color theme="2" tint="-0.749992370372631"/>
        <rFont val="Arial"/>
        <family val="2"/>
      </rPr>
      <t>(All elective primary cases with rectal carcinoma (all stages) and/or colon carcinoma (UICC stage IV) —except for endoscopic primary cases)</t>
    </r>
  </si>
  <si>
    <r>
      <rPr>
        <sz val="8"/>
        <rFont val="Arial"/>
        <family val="2"/>
      </rPr>
      <t>Operative Primärfälle Rektum (inkl. TVE)</t>
    </r>
    <r>
      <rPr>
        <sz val="8"/>
        <color rgb="FFFF0000"/>
        <rFont val="Arial"/>
        <family val="2"/>
      </rPr>
      <t xml:space="preserve">
</t>
    </r>
    <r>
      <rPr>
        <sz val="8"/>
        <color rgb="FF494529"/>
        <rFont val="Arial"/>
        <family val="2"/>
      </rPr>
      <t>(Surgical primary cases: rectum (including transanal wall resection))</t>
    </r>
  </si>
  <si>
    <r>
      <t>Rektum-Primärfälle elektiv  operiert</t>
    </r>
    <r>
      <rPr>
        <strike/>
        <sz val="8"/>
        <rFont val="Arial"/>
        <family val="2"/>
      </rPr>
      <t xml:space="preserve">
</t>
    </r>
    <r>
      <rPr>
        <sz val="8"/>
        <rFont val="Arial"/>
        <family val="2"/>
      </rPr>
      <t>(am Primärtumor durchgeführter Rektum-Eingriffe (1. OP)) (ohne TVE)</t>
    </r>
    <r>
      <rPr>
        <sz val="8"/>
        <color rgb="FFFF0000"/>
        <rFont val="Arial"/>
        <family val="2"/>
      </rPr>
      <t xml:space="preserve">
</t>
    </r>
    <r>
      <rPr>
        <sz val="8"/>
        <color rgb="FF494529"/>
        <rFont val="Arial"/>
        <family val="2"/>
      </rPr>
      <t>(Primary cases with rectal carcinoma and elective surgery (rectal procedures carried out on the primary tumour; 1st operation) (without transanal wall resection))</t>
    </r>
  </si>
  <si>
    <r>
      <t>Primärfälle operativ Rektum elektiv, bei denen in einer elektiven Tumorresektion eine Anastomose angelegt wurde (ohne TVE)</t>
    </r>
    <r>
      <rPr>
        <sz val="8"/>
        <color rgb="FFFF0000"/>
        <rFont val="Arial"/>
        <family val="2"/>
      </rPr>
      <t xml:space="preserve">
</t>
    </r>
    <r>
      <rPr>
        <sz val="8"/>
        <color rgb="FF494529"/>
        <rFont val="Arial"/>
        <family val="2"/>
      </rPr>
      <t>(Primary cases of elective rectal surgery in which an anastomosis was performed during elective tumour resection (without transanal wall resection))</t>
    </r>
  </si>
  <si>
    <r>
      <t>Primärfall Rektum elektiv operativ (ohne TVE)</t>
    </r>
    <r>
      <rPr>
        <sz val="8"/>
        <color rgb="FFFF0000"/>
        <rFont val="Arial"/>
        <family val="2"/>
      </rPr>
      <t xml:space="preserve">
</t>
    </r>
    <r>
      <rPr>
        <sz val="8"/>
        <color rgb="FF494529"/>
        <rFont val="Arial"/>
        <family val="2"/>
      </rPr>
      <t>(Primary case of elective rectal surgery, without transanal wall resection)</t>
    </r>
  </si>
  <si>
    <r>
      <t>Rektum-Primärfälle elektiv operiert, bei denen eine Operation mit Stomaanalge durchgeführt wurde (kann auch separate OP, also OP nach der Tumorresektion, sein) (ohne TVE)</t>
    </r>
    <r>
      <rPr>
        <sz val="8"/>
        <color rgb="FFFF0000"/>
        <rFont val="Arial"/>
        <family val="2"/>
      </rPr>
      <t xml:space="preserve">
</t>
    </r>
    <r>
      <rPr>
        <sz val="8"/>
        <color rgb="FF494529"/>
        <rFont val="Arial"/>
        <family val="2"/>
      </rPr>
      <t>(Primary cases of elective rectal surgery in which surgery with stoma creation was carried out (may also be a separate operation — i.e., after the tumour resection) (without transanal wall resection))</t>
    </r>
  </si>
  <si>
    <r>
      <t>Primärfälle elektiv operativ  (Kolon und Rektum, ohne TVE), die eine Lymphadenektomie erhalten haben.</t>
    </r>
    <r>
      <rPr>
        <sz val="8"/>
        <color rgb="FFFF0000"/>
        <rFont val="Arial"/>
        <family val="2"/>
      </rPr>
      <t xml:space="preserve"> 
</t>
    </r>
    <r>
      <rPr>
        <sz val="8"/>
        <color rgb="FF494529"/>
        <rFont val="Arial"/>
        <family val="2"/>
      </rPr>
      <t>(Primary cases of elective surgery (colon and rectum) in which the patients underwent lymphadenectomy (without transanal wall resection))</t>
    </r>
  </si>
  <si>
    <r>
      <t xml:space="preserve">1.2) endoskopischer Primärfall / TVE
</t>
    </r>
    <r>
      <rPr>
        <sz val="8"/>
        <color rgb="FF494529"/>
        <rFont val="Arial"/>
        <family val="2"/>
      </rPr>
      <t>1.2) Endoscopic primary case / TVE</t>
    </r>
  </si>
  <si>
    <r>
      <t>Im Nenner nur operative und endoskopische Primärfälle
T</t>
    </r>
    <r>
      <rPr>
        <sz val="8"/>
        <color rgb="FF494529"/>
        <rFont val="Arial"/>
        <family val="2"/>
      </rPr>
      <t>he denominator includes only surgical and endoscopic primary cases</t>
    </r>
  </si>
  <si>
    <r>
      <t xml:space="preserve">Operative Primärfälle, die nach der chirurgischen Primärtherapie in der Tumorkonferenz vorgestellt wurden bzw. endoskopische Primärfälle nach dem endoskopischen Eingriff
</t>
    </r>
    <r>
      <rPr>
        <sz val="8"/>
        <color rgb="FF494529"/>
        <rFont val="Arial"/>
        <family val="2"/>
      </rPr>
      <t>Surgical primary cases that were presented after surgical primary therapy at the tumour board, or endoscopic primary cases after the endoscopic intervention</t>
    </r>
  </si>
  <si>
    <r>
      <t xml:space="preserve">I1
0 = keine Vorstellung in der postoperativen Tumorkonferenz
1 = in postoperativer Tumorkonferenz vorgestellt
</t>
    </r>
    <r>
      <rPr>
        <sz val="8"/>
        <color rgb="FF494529"/>
        <rFont val="Arial"/>
        <family val="2"/>
      </rPr>
      <t>I1</t>
    </r>
    <r>
      <rPr>
        <sz val="8"/>
        <color indexed="8"/>
        <rFont val="Arial"/>
        <family val="2"/>
      </rPr>
      <t xml:space="preserve">
</t>
    </r>
    <r>
      <rPr>
        <sz val="8"/>
        <color rgb="FF494529"/>
        <rFont val="Arial"/>
        <family val="2"/>
      </rPr>
      <t>0 = no presentation at postoperative tumour board
1 = presented at postoperative tumour board</t>
    </r>
    <r>
      <rPr>
        <sz val="8"/>
        <color indexed="8"/>
        <rFont val="Arial"/>
        <family val="2"/>
      </rPr>
      <t xml:space="preserve">
</t>
    </r>
  </si>
  <si>
    <r>
      <t xml:space="preserve">Ist die Vorstellung nach der 1. OP oder nach der ganzen chirurgischen Therapie gemeint?
</t>
    </r>
    <r>
      <rPr>
        <sz val="8"/>
        <color rgb="FF494529"/>
        <rFont val="Arial"/>
        <family val="2"/>
      </rPr>
      <t>Does this mean presentation after the first operation or after the whole course of surgical therapy?</t>
    </r>
  </si>
  <si>
    <r>
      <t xml:space="preserve">Soll bei einem endoskopischen Primärfall (Polypektomie und transanale Vollwandexzision) die postoperative Besprechung nach der Polypektomie oder die nach der transanalen Vollwandexzision gezählt werden?
</t>
    </r>
    <r>
      <rPr>
        <sz val="8"/>
        <color rgb="FF494529"/>
        <rFont val="Arial"/>
        <family val="2"/>
      </rPr>
      <t>In an endoscopic primary case (polypectomy and transanal full-thickness excision), should the postoperative discussion after the polypectomy or the one after the transanal full-thickness excision be counted?</t>
    </r>
  </si>
  <si>
    <r>
      <t xml:space="preserve">Was ist mit postoperativ gemeint?
</t>
    </r>
    <r>
      <rPr>
        <sz val="8"/>
        <color rgb="FF494529"/>
        <rFont val="Arial"/>
        <family val="2"/>
      </rPr>
      <t>What do you mean by “postoperative”?</t>
    </r>
  </si>
  <si>
    <r>
      <t xml:space="preserve">Falls im Einzelfall ein Rektumkarzinom kurativ bestrahlt wird, ist auch dieser Fall nach der Bestrahlung vorzustellen?
</t>
    </r>
    <r>
      <rPr>
        <sz val="8"/>
        <color rgb="FF494529"/>
        <rFont val="Arial"/>
        <family val="2"/>
      </rPr>
      <t>If a rectal carcinoma undergoes curative radiotherapy in an individual case, should that case also be presented after the radiotherapy?</t>
    </r>
  </si>
  <si>
    <r>
      <t xml:space="preserve">Die postoperative Vorstellung erfolgt bei kurativer Intention in der Regel dann, wenn ein R0 Stadium erreicht ist und über die weitere Therapie entschieden wird.
</t>
    </r>
    <r>
      <rPr>
        <sz val="8"/>
        <color rgb="FF494529"/>
        <rFont val="Arial"/>
        <family val="2"/>
      </rPr>
      <t>With curative intent, the postoperative presentation usually takes place when R0 status has been achieved and decisions are being taken about further treatment.</t>
    </r>
  </si>
  <si>
    <r>
      <t xml:space="preserve">Die Konferenz nach der letzten Therapie zählt.
</t>
    </r>
    <r>
      <rPr>
        <sz val="8"/>
        <color rgb="FF494529"/>
        <rFont val="Arial"/>
        <family val="2"/>
      </rPr>
      <t>The tumour board after the last treatment is counted.</t>
    </r>
  </si>
  <si>
    <r>
      <t xml:space="preserve">Für den Nenner zählen ausschließlich operative und endoskopische Primärfälle. 
Ungeachtet der Kennzahl muss aber bei kompletter Response nach neoadjuvanter Therapie die Vorstellung in der TK erfolgen, um das weitere Vorgehen festzulegen. 
</t>
    </r>
    <r>
      <rPr>
        <sz val="8"/>
        <color rgb="FF494529"/>
        <rFont val="Arial"/>
        <family val="2"/>
      </rPr>
      <t>Exclusively surgical and endoscopic primary cases are included in the denominator. However, despite the key figure, presentation to the tumour board must take place after a complete response following neoadjuvant therapy, in order to decide on the subsequent management.</t>
    </r>
  </si>
  <si>
    <r>
      <t xml:space="preserve">Es gibt keine Einschränkung des Nenners.
</t>
    </r>
    <r>
      <rPr>
        <sz val="8"/>
        <color rgb="FF494529"/>
        <rFont val="Arial"/>
        <family val="2"/>
      </rPr>
      <t>The denominator does not have any restrictions.</t>
    </r>
  </si>
  <si>
    <t>Kennzahlendefinitionen auf Feldebene (nicht möglich)
Indicator definitions at field level (not possible)</t>
  </si>
  <si>
    <r>
      <t xml:space="preserve">Ist gemäß dieser Definition eine Studienquote von über 100 % möglich?
</t>
    </r>
    <r>
      <rPr>
        <sz val="8"/>
        <color rgb="FF494529"/>
        <rFont val="Arial"/>
        <family val="2"/>
      </rPr>
      <t>Is a research study quota of over 100% possible using this definition?</t>
    </r>
  </si>
  <si>
    <r>
      <t xml:space="preserve">Alle Primärfälle
</t>
    </r>
    <r>
      <rPr>
        <sz val="8"/>
        <color rgb="FF494529"/>
        <rFont val="Arial"/>
        <family val="2"/>
      </rPr>
      <t>All primary cases</t>
    </r>
  </si>
  <si>
    <r>
      <t xml:space="preserve">B5.1
0 = nein
1 = ja
</t>
    </r>
    <r>
      <rPr>
        <sz val="8"/>
        <color rgb="FF494529"/>
        <rFont val="Arial"/>
        <family val="2"/>
      </rPr>
      <t>B5.1
0 = no
1 = yes</t>
    </r>
    <r>
      <rPr>
        <sz val="8"/>
        <rFont val="Arial"/>
        <family val="2"/>
      </rPr>
      <t xml:space="preserve">
</t>
    </r>
  </si>
  <si>
    <r>
      <t xml:space="preserve">Muss der Fragebogen der DKG genutzt werden?
</t>
    </r>
    <r>
      <rPr>
        <sz val="8"/>
        <color rgb="FF494529"/>
        <rFont val="Arial"/>
        <family val="2"/>
      </rPr>
      <t>Does the DKG questionnaire have to be used?</t>
    </r>
  </si>
  <si>
    <r>
      <t xml:space="preserve">Berechnung des Alters 
mit Feld Erstdiagnose
</t>
    </r>
    <r>
      <rPr>
        <sz val="8"/>
        <color rgb="FF494529"/>
        <rFont val="Arial"/>
        <family val="2"/>
      </rPr>
      <t>Calculation of age with field for first diagnosis</t>
    </r>
  </si>
  <si>
    <r>
      <t xml:space="preserve">Berechnung des Alters
mit Feld Erstdiagnose
</t>
    </r>
    <r>
      <rPr>
        <sz val="8"/>
        <color rgb="FF494529"/>
        <rFont val="Arial"/>
        <family val="2"/>
      </rPr>
      <t>Calculation of age with field for first diagnosis</t>
    </r>
  </si>
  <si>
    <r>
      <t xml:space="preserve">P8
0 = nein
1 = ja
9 = unbekannt
</t>
    </r>
    <r>
      <rPr>
        <sz val="8"/>
        <color rgb="FF494529"/>
        <rFont val="Arial"/>
        <family val="2"/>
      </rPr>
      <t xml:space="preserve">P8
0 = no
1 = yes
9 = not known
</t>
    </r>
  </si>
  <si>
    <r>
      <t xml:space="preserve">Ist die Bestimmung am PE oder am Präparat gemeint?
</t>
    </r>
    <r>
      <rPr>
        <sz val="8"/>
        <color rgb="FF494529"/>
        <rFont val="Arial"/>
        <family val="2"/>
      </rPr>
      <t>Does this mean assessment using a biopsy sample or a specimen?</t>
    </r>
  </si>
  <si>
    <r>
      <t xml:space="preserve">Die Bestimmung ist sowohl am PE als auch am Präparat möglich.
</t>
    </r>
    <r>
      <rPr>
        <sz val="8"/>
        <color rgb="FF494529"/>
        <rFont val="Arial"/>
        <family val="2"/>
      </rPr>
      <t>The assessment can be done both with a biopsy sample and also with a specimen.</t>
    </r>
  </si>
  <si>
    <r>
      <t xml:space="preserve">D6
K = Kolon
R = Rektum
</t>
    </r>
    <r>
      <rPr>
        <sz val="8"/>
        <color rgb="FF494529"/>
        <rFont val="Arial"/>
        <family val="2"/>
      </rPr>
      <t>K = colon | R = rectum</t>
    </r>
  </si>
  <si>
    <r>
      <t xml:space="preserve">D7
1 = Rektumkarzinom oberes Drittel
2 = Rektumkarzinom mittleres Drittel
3 = Rektumkarzinom unteres Drittel
</t>
    </r>
    <r>
      <rPr>
        <sz val="8"/>
        <color rgb="FF494529"/>
        <rFont val="Arial"/>
        <family val="2"/>
      </rPr>
      <t xml:space="preserve">D7
1 = rectal carcinoma, upper third
2 = rectal carcinoma, middle third
3 = rectal carcinoma, lower third
</t>
    </r>
  </si>
  <si>
    <r>
      <t xml:space="preserve">G4
N = Notfall
E = elektiv
</t>
    </r>
    <r>
      <rPr>
        <sz val="8"/>
        <color rgb="FF494529"/>
        <rFont val="Arial"/>
        <family val="2"/>
      </rPr>
      <t>G4
N = emergency
E = elective</t>
    </r>
    <r>
      <rPr>
        <sz val="8"/>
        <rFont val="Arial"/>
        <family val="2"/>
      </rPr>
      <t xml:space="preserve">
</t>
    </r>
  </si>
  <si>
    <r>
      <t xml:space="preserve">D15
0 = nein
1 = ja
</t>
    </r>
    <r>
      <rPr>
        <sz val="8"/>
        <color rgb="FF494529"/>
        <rFont val="Arial"/>
        <family val="2"/>
      </rPr>
      <t xml:space="preserve">D15
0 = no
1 = yes
</t>
    </r>
  </si>
  <si>
    <r>
      <t xml:space="preserve">D16
0 = nein
1 = ja
</t>
    </r>
    <r>
      <rPr>
        <sz val="8"/>
        <color rgb="FF494529"/>
        <rFont val="Arial"/>
        <family val="2"/>
      </rPr>
      <t>D16
0 = no
1 = yes</t>
    </r>
    <r>
      <rPr>
        <sz val="8"/>
        <color indexed="8"/>
        <rFont val="Arial"/>
        <family val="2"/>
      </rPr>
      <t xml:space="preserve">
</t>
    </r>
  </si>
  <si>
    <r>
      <t xml:space="preserve">E
--&gt; nur bei 1 = operati.
Primärfall
</t>
    </r>
    <r>
      <rPr>
        <sz val="8"/>
        <color rgb="FF494529"/>
        <rFont val="Arial"/>
        <family val="2"/>
      </rPr>
      <t>E
→ only if 1 = surgical primary case</t>
    </r>
    <r>
      <rPr>
        <sz val="8"/>
        <rFont val="Arial"/>
        <family val="2"/>
      </rPr>
      <t xml:space="preserve">
</t>
    </r>
  </si>
  <si>
    <r>
      <t xml:space="preserve">entweder D15 und/oder D16
1
</t>
    </r>
    <r>
      <rPr>
        <sz val="8"/>
        <color rgb="FF494529"/>
        <rFont val="Arial"/>
        <family val="2"/>
      </rPr>
      <t>Either D15 and/or D16
1</t>
    </r>
    <r>
      <rPr>
        <sz val="8"/>
        <color indexed="8"/>
        <rFont val="Arial"/>
        <family val="2"/>
      </rPr>
      <t xml:space="preserve">
</t>
    </r>
  </si>
  <si>
    <r>
      <t xml:space="preserve">D17
numerisch
</t>
    </r>
    <r>
      <rPr>
        <sz val="8"/>
        <color rgb="FF494529"/>
        <rFont val="Arial"/>
        <family val="2"/>
      </rPr>
      <t>D17
Numerical</t>
    </r>
    <r>
      <rPr>
        <sz val="8"/>
        <rFont val="Arial"/>
        <family val="2"/>
      </rPr>
      <t xml:space="preserve">
</t>
    </r>
  </si>
  <si>
    <r>
      <t xml:space="preserve">Zahl </t>
    </r>
    <r>
      <rPr>
        <sz val="8"/>
        <color indexed="8"/>
        <rFont val="Calibri"/>
        <family val="2"/>
      </rPr>
      <t>≥</t>
    </r>
    <r>
      <rPr>
        <sz val="8"/>
        <color indexed="8"/>
        <rFont val="Arial"/>
        <family val="2"/>
      </rPr>
      <t xml:space="preserve"> 0
</t>
    </r>
    <r>
      <rPr>
        <sz val="8"/>
        <color rgb="FF494529"/>
        <rFont val="Arial"/>
        <family val="2"/>
      </rPr>
      <t>Number ≥ 0</t>
    </r>
  </si>
  <si>
    <r>
      <t xml:space="preserve">Lt. Leitlinie bringt eine CT oder MRT-Untersuchung keinen Vorteil. Warum wird hier in der Grundgesamtheit hingewiesen? 
Wie soll ein Tumordokumentationssystem dieses darstellen können, da es sich hier um Millimeterangaben handelt?
</t>
    </r>
    <r>
      <rPr>
        <sz val="8"/>
        <color rgb="FF494529"/>
        <rFont val="Arial"/>
        <family val="2"/>
      </rPr>
      <t xml:space="preserve">According to the guideline, CT or MRI examinations do not offer any benefit. Why is this referred to in the statistical population?
How could a tumour documentatoin system be able to represent this, as it involves documentation of millimetres?
</t>
    </r>
  </si>
  <si>
    <r>
      <t xml:space="preserve">Doch, die Dokumentation des Abstandes in mm ist notwendig. 
</t>
    </r>
    <r>
      <rPr>
        <sz val="8"/>
        <color rgb="FF494529"/>
        <rFont val="Arial"/>
        <family val="2"/>
      </rPr>
      <t>No, documenting the distance in millimetres is necessary.</t>
    </r>
  </si>
  <si>
    <r>
      <t xml:space="preserve">Wie genau muss die Erfassung des Abstandes erfolgen, als mm Angabe?
</t>
    </r>
    <r>
      <rPr>
        <sz val="8"/>
        <color rgb="FF494529"/>
        <rFont val="Arial"/>
        <family val="2"/>
      </rPr>
      <t>How exact does the measurement of the distance have to be, is it in milllimeters?</t>
    </r>
  </si>
  <si>
    <r>
      <t xml:space="preserve">Ja, die Angabe muss in mm erfolgen.
</t>
    </r>
    <r>
      <rPr>
        <sz val="8"/>
        <color rgb="FF494529"/>
        <rFont val="Arial"/>
        <family val="2"/>
      </rPr>
      <t xml:space="preserve">Yes, the details have to be given in millimetres.
</t>
    </r>
  </si>
  <si>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</si>
  <si>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</si>
  <si>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G15
0 = nein
1 = ja
</t>
    </r>
    <r>
      <rPr>
        <sz val="8"/>
        <color rgb="FF494529"/>
        <rFont val="Arial"/>
        <family val="2"/>
      </rPr>
      <t xml:space="preserve">G15
0 = no
1 = yes
</t>
    </r>
  </si>
  <si>
    <r>
      <t xml:space="preserve">Die Zählweise ist pro Primärfall.
</t>
    </r>
    <r>
      <rPr>
        <sz val="8"/>
        <color rgb="FF494529"/>
        <rFont val="Arial"/>
        <family val="2"/>
      </rPr>
      <t>The method of counting is per primary case.</t>
    </r>
  </si>
  <si>
    <r>
      <t xml:space="preserve">G4
N = Notfall
E = elektiv
</t>
    </r>
    <r>
      <rPr>
        <sz val="8"/>
        <color rgb="FF494529"/>
        <rFont val="Arial"/>
        <family val="2"/>
      </rPr>
      <t xml:space="preserve">G4
N = emergency
E = elective
</t>
    </r>
  </si>
  <si>
    <r>
      <t xml:space="preserve">G15
0 = nein
1 = ja
</t>
    </r>
    <r>
      <rPr>
        <sz val="8"/>
        <color rgb="FF494529"/>
        <rFont val="Arial"/>
        <family val="2"/>
      </rPr>
      <t>G15
0 = no
1 = yes</t>
    </r>
    <r>
      <rPr>
        <sz val="8"/>
        <color indexed="8"/>
        <rFont val="Arial"/>
        <family val="2"/>
      </rPr>
      <t xml:space="preserve">
</t>
    </r>
  </si>
  <si>
    <r>
      <t xml:space="preserve">Werden konservative Maßnahmen hier auch gezählt?
</t>
    </r>
    <r>
      <rPr>
        <sz val="8"/>
        <color rgb="FF494529"/>
        <rFont val="Arial"/>
        <family val="2"/>
      </rPr>
      <t>Are conservative measures counted here as well?</t>
    </r>
  </si>
  <si>
    <r>
      <t xml:space="preserve">Nein, konservative Maßnahmen zählen hier nicht.
</t>
    </r>
    <r>
      <rPr>
        <sz val="8"/>
        <color rgb="FF494529"/>
        <rFont val="Arial"/>
        <family val="2"/>
      </rPr>
      <t>No, conservative measures do not count here.</t>
    </r>
  </si>
  <si>
    <r>
      <t xml:space="preserve">G7
0 = nein
1 = ja
</t>
    </r>
    <r>
      <rPr>
        <sz val="8"/>
        <color rgb="FF494529"/>
        <rFont val="Arial"/>
        <family val="2"/>
      </rPr>
      <t>G7
0 = no
1 = yes</t>
    </r>
    <r>
      <rPr>
        <sz val="8"/>
        <rFont val="Arial"/>
        <family val="2"/>
      </rPr>
      <t xml:space="preserve">
</t>
    </r>
  </si>
  <si>
    <r>
      <t xml:space="preserve">G11
0 = nein
1 = ja
</t>
    </r>
    <r>
      <rPr>
        <sz val="8"/>
        <color rgb="FF494529"/>
        <rFont val="Arial"/>
        <family val="2"/>
      </rPr>
      <t>G11
0 = no
1 = yes</t>
    </r>
    <r>
      <rPr>
        <sz val="8"/>
        <rFont val="Arial"/>
        <family val="2"/>
      </rPr>
      <t xml:space="preserve">
</t>
    </r>
  </si>
  <si>
    <r>
      <t xml:space="preserve">G13
A = Grad A
B = Grad B
C = Grad C
D = Intervention notwendig (nicht näher spezifiziert)
</t>
    </r>
    <r>
      <rPr>
        <sz val="8"/>
        <color rgb="FF494529"/>
        <rFont val="Arial"/>
        <family val="2"/>
      </rPr>
      <t xml:space="preserve">G13
A = grade A / no intervention
B = grade B
C = grade C
D = intervention necessary (not otherwise specified)
</t>
    </r>
  </si>
  <si>
    <r>
      <t xml:space="preserve">Warum unterscheiden sich die Zähler bei Kolon und Rektum?
</t>
    </r>
    <r>
      <rPr>
        <sz val="8"/>
        <color rgb="FF494529"/>
        <rFont val="Arial"/>
        <family val="2"/>
      </rPr>
      <t>Why is the numerator different for the colon and rectum?</t>
    </r>
  </si>
  <si>
    <r>
      <t xml:space="preserve">Weil es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</si>
  <si>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r>
      <t xml:space="preserve">Zählen CT-gesteruerte Abszeßpunktionen als Re-Intervention?
</t>
    </r>
    <r>
      <rPr>
        <sz val="8"/>
        <color rgb="FF494529"/>
        <rFont val="Arial"/>
        <family val="2"/>
      </rPr>
      <t>Do CT-guided abscess punctures count as a repeat intervention?</t>
    </r>
  </si>
  <si>
    <r>
      <t xml:space="preserve">Ja, CT-gesteuerte Abszeßpunktionen zählen auch.
</t>
    </r>
    <r>
      <rPr>
        <sz val="8"/>
        <color rgb="FF494529"/>
        <rFont val="Arial"/>
        <family val="2"/>
      </rPr>
      <t>Yes, CT-guided abscess punctures also count.</t>
    </r>
  </si>
  <si>
    <r>
      <t xml:space="preserve">Gibt es einen Zeitraum, in welchem die Anastomoseinsuffizienzen eintreten müssen, damit sie gezählt werden?
</t>
    </r>
    <r>
      <rPr>
        <sz val="8"/>
        <color rgb="FF494529"/>
        <rFont val="Arial"/>
        <family val="2"/>
      </rPr>
      <t>Is there a period within which the anastomotic insufficiencies have to appear in order to count?</t>
    </r>
  </si>
  <si>
    <r>
      <t xml:space="preserve">Innerhalb 30 Tage.
</t>
    </r>
    <r>
      <rPr>
        <sz val="8"/>
        <color rgb="FF494529"/>
        <rFont val="Arial"/>
        <family val="2"/>
      </rPr>
      <t>Within 30 days.</t>
    </r>
  </si>
  <si>
    <r>
      <t xml:space="preserve">Weil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</si>
  <si>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t>Bei endoskopischen Primärfällen / TVE ist das Datum der endoskopischen Abtragung /  transanalen Vollwandexzision anzugeben</t>
  </si>
  <si>
    <t>Bei einem endoskopischer Primärfall / TVE darf keine chirurgische Tumorresektion durchgeführt worden sein</t>
  </si>
  <si>
    <r>
      <rPr>
        <b/>
        <sz val="8"/>
        <rFont val="Arial"/>
        <family val="2"/>
      </rPr>
      <t xml:space="preserve">Primärfalldefinition </t>
    </r>
    <r>
      <rPr>
        <sz val="8"/>
        <rFont val="Arial"/>
        <family val="2"/>
      </rPr>
      <t xml:space="preserve">
• Maligne Diagnose (Adenokarzinom) muss vorliegen
</t>
    </r>
    <r>
      <rPr>
        <sz val="8"/>
        <color theme="2" tint="-0.749992370372631"/>
        <rFont val="Arial"/>
        <family val="2"/>
      </rPr>
      <t>(A diagnosis of malignancy (adenocarci</t>
    </r>
    <r>
      <rPr>
        <sz val="8"/>
        <color rgb="FF494529"/>
        <rFont val="Arial"/>
        <family val="2"/>
      </rPr>
      <t>noma) must be present)</t>
    </r>
    <r>
      <rPr>
        <sz val="8"/>
        <rFont val="Arial"/>
        <family val="2"/>
      </rPr>
      <t xml:space="preserve">
• Anforderungen Tumorkonferenz, Tumordokumentation und Nachsorge sind im vollem Umfang gültig
</t>
    </r>
    <r>
      <rPr>
        <sz val="8"/>
        <color theme="2" tint="-0.749992370372631"/>
        <rFont val="Arial"/>
        <family val="2"/>
      </rPr>
      <t>(Requirements for the tumour board , tumour documentation and follow-up are fully valid)</t>
    </r>
    <r>
      <rPr>
        <sz val="8"/>
        <rFont val="Arial"/>
        <family val="2"/>
      </rPr>
      <t xml:space="preserve">
• Maligne Erstdiagnose Rektum (bis 16cm ab Anokutanlinie)/Kolon
</t>
    </r>
    <r>
      <rPr>
        <sz val="8"/>
        <color theme="2" tint="-0.749992370372631"/>
        <rFont val="Arial"/>
        <family val="2"/>
      </rPr>
      <t>(Malignant first diagnosis in the rectum (up to 16 cm from the anocutaneous line) / colon)</t>
    </r>
    <r>
      <rPr>
        <sz val="8"/>
        <rFont val="Arial"/>
        <family val="2"/>
      </rPr>
      <t xml:space="preserve">
• Resezierende operative Versorgung (nur AP Anlage ist nicht ausreichend)
</t>
    </r>
    <r>
      <rPr>
        <sz val="8"/>
        <color rgb="FF494529"/>
        <rFont val="Arial"/>
        <family val="2"/>
      </rPr>
      <t>(Resectional surgical treatment (stoma creation alone is not sufficient))</t>
    </r>
    <r>
      <rPr>
        <sz val="8"/>
        <rFont val="Arial"/>
        <family val="2"/>
      </rPr>
      <t xml:space="preserve">
• Transanale Vollwandexzision</t>
    </r>
    <r>
      <rPr>
        <sz val="8"/>
        <color rgb="FFFF0000"/>
        <rFont val="Arial"/>
        <family val="2"/>
      </rPr>
      <t xml:space="preserve">
</t>
    </r>
    <r>
      <rPr>
        <sz val="8"/>
        <rFont val="Arial"/>
        <family val="2"/>
      </rPr>
      <t xml:space="preserve">• Zählzeitpunkt = Datum operative Tumorentfernung
</t>
    </r>
    <r>
      <rPr>
        <sz val="8"/>
        <color theme="2" tint="-0.749992370372631"/>
        <rFont val="Arial"/>
        <family val="2"/>
      </rPr>
      <t>(Counting time point = date of surgical tumour removal)</t>
    </r>
    <r>
      <rPr>
        <sz val="8"/>
        <color rgb="FFFF0000"/>
        <rFont val="Arial"/>
        <family val="2"/>
      </rPr>
      <t xml:space="preserve">
</t>
    </r>
  </si>
  <si>
    <r>
      <t>Als operativer Primärfall werden u.a. nicht anerkannt:
(</t>
    </r>
    <r>
      <rPr>
        <sz val="8"/>
        <color rgb="FF494529"/>
        <rFont val="Arial"/>
        <family val="2"/>
      </rPr>
      <t>Cases not recognised as surgical primary cases include the following:)</t>
    </r>
    <r>
      <rPr>
        <sz val="8"/>
        <rFont val="Arial"/>
        <family val="2"/>
      </rPr>
      <t xml:space="preserve">
• Analkarzinome (C21)
(</t>
    </r>
    <r>
      <rPr>
        <sz val="8"/>
        <color rgb="FF494529"/>
        <rFont val="Arial"/>
        <family val="2"/>
      </rPr>
      <t>Anal carcinoma (C21))</t>
    </r>
    <r>
      <rPr>
        <sz val="8"/>
        <rFont val="Arial"/>
        <family val="2"/>
      </rPr>
      <t xml:space="preserve">
• Palliative Bypass-OP
(</t>
    </r>
    <r>
      <rPr>
        <sz val="8"/>
        <color rgb="FF494529"/>
        <rFont val="Arial"/>
        <family val="2"/>
      </rPr>
      <t>Palliative bypass surgery)</t>
    </r>
    <r>
      <rPr>
        <sz val="8"/>
        <rFont val="Arial"/>
        <family val="2"/>
      </rPr>
      <t xml:space="preserve">
• Hochgradige intraepitheliale Neoplasien
(</t>
    </r>
    <r>
      <rPr>
        <sz val="8"/>
        <color rgb="FF494529"/>
        <rFont val="Arial"/>
        <family val="2"/>
      </rPr>
      <t>High-grade intraepithelial neoplasias)</t>
    </r>
    <r>
      <rPr>
        <sz val="8"/>
        <rFont val="Arial"/>
        <family val="2"/>
      </rPr>
      <t xml:space="preserve">
• Palliative Stoma Anlage
</t>
    </r>
    <r>
      <rPr>
        <sz val="8"/>
        <color rgb="FF494529"/>
        <rFont val="Arial"/>
        <family val="2"/>
      </rPr>
      <t>(Palliative stoma placement)</t>
    </r>
    <r>
      <rPr>
        <sz val="8"/>
        <rFont val="Arial"/>
        <family val="2"/>
      </rPr>
      <t xml:space="preserve">
• Neo-adjuvanten Chemotherapie (operative Tumorentfernung steht noch aus)
</t>
    </r>
    <r>
      <rPr>
        <sz val="8"/>
        <color rgb="FF494529"/>
        <rFont val="Arial"/>
        <family val="2"/>
      </rPr>
      <t>(Neoadjuvant chemotherapy (surgical tumour removal still awaited))</t>
    </r>
    <r>
      <rPr>
        <sz val="8"/>
        <rFont val="Arial"/>
        <family val="2"/>
      </rPr>
      <t xml:space="preserve">
• Portanlagen (operative Tumorentfernung steht noch aus)
</t>
    </r>
    <r>
      <rPr>
        <sz val="8"/>
        <color rgb="FF494529"/>
        <rFont val="Arial"/>
        <family val="2"/>
      </rPr>
      <t>(Port placement (surgical tumour removal still awaited))</t>
    </r>
    <r>
      <rPr>
        <sz val="8"/>
        <rFont val="Arial"/>
        <family val="2"/>
      </rPr>
      <t xml:space="preserve">
• Rezidiv
</t>
    </r>
    <r>
      <rPr>
        <sz val="8"/>
        <color rgb="FF494529"/>
        <rFont val="Arial"/>
        <family val="2"/>
      </rPr>
      <t>(Recurrence)</t>
    </r>
    <r>
      <rPr>
        <sz val="8"/>
        <rFont val="Arial"/>
        <family val="2"/>
      </rPr>
      <t xml:space="preserve">
• Metastasenchirurgie
</t>
    </r>
    <r>
      <rPr>
        <sz val="8"/>
        <color rgb="FF494529"/>
        <rFont val="Arial"/>
        <family val="2"/>
      </rPr>
      <t>(Surgery for metastases)</t>
    </r>
  </si>
  <si>
    <r>
      <t>Auditjahr (bspw. 2012) - 1 
= 2011
(</t>
    </r>
    <r>
      <rPr>
        <sz val="8"/>
        <color rgb="FF494529"/>
        <rFont val="Arial"/>
        <family val="2"/>
      </rPr>
      <t xml:space="preserve">Auditing year (e.g., 2012) —
1
= 2011)
</t>
    </r>
  </si>
  <si>
    <r>
      <t>siehe Datenblatt
"Histologe-Codes Adenokarzinome"
(</t>
    </r>
    <r>
      <rPr>
        <sz val="8"/>
        <color rgb="FF494529"/>
        <rFont val="Arial"/>
        <family val="2"/>
      </rPr>
      <t>See data sheet “Histology Codes for Adenocarcinomas</t>
    </r>
    <r>
      <rPr>
        <sz val="8"/>
        <color indexed="8"/>
        <rFont val="Arial"/>
        <family val="2"/>
      </rPr>
      <t>”)</t>
    </r>
  </si>
  <si>
    <r>
      <t xml:space="preserve">Q6
0 = nicht verstorben
1 = tumorbedingt verstorben
2 = nicht tumorbedingt verstorben
3 = Todesursache unbekannt
</t>
    </r>
    <r>
      <rPr>
        <sz val="8"/>
        <color rgb="FF494529"/>
        <rFont val="Arial"/>
        <family val="2"/>
      </rPr>
      <t xml:space="preserve">Q6
0 = has not died
1 = tumour-related death
2 = death not tumour-related
3 = cause of death not known 
</t>
    </r>
  </si>
  <si>
    <r>
      <t xml:space="preserve">Abgleich mit Todesdatum
</t>
    </r>
    <r>
      <rPr>
        <sz val="8"/>
        <color rgb="FF494529"/>
        <rFont val="Arial"/>
        <family val="2"/>
      </rPr>
      <t>Comparison with date of death</t>
    </r>
  </si>
  <si>
    <r>
      <t xml:space="preserve">Abgleich mit OP-Datum (30d-Mortalität)
- Datenfeld Nr. 6
</t>
    </r>
    <r>
      <rPr>
        <sz val="8"/>
        <color rgb="FF494529"/>
        <rFont val="Arial"/>
        <family val="2"/>
      </rPr>
      <t>Comparison with date of operation (30-day mortality) — data field no. 6</t>
    </r>
  </si>
  <si>
    <r>
      <t xml:space="preserve">Nein, es werden nur elektive Eingriffe gezählt.
</t>
    </r>
    <r>
      <rPr>
        <sz val="8"/>
        <color rgb="FF494529"/>
        <rFont val="Arial"/>
        <family val="2"/>
      </rPr>
      <t>No, only elective procedures are counted.</t>
    </r>
  </si>
  <si>
    <r>
      <t xml:space="preserve">D6
K = Kolon
R = Rektum
</t>
    </r>
    <r>
      <rPr>
        <sz val="8"/>
        <color rgb="FF494529"/>
        <rFont val="Arial"/>
        <family val="2"/>
      </rPr>
      <t xml:space="preserve">D6
K = colon
R = rectum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</si>
  <si>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</si>
  <si>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G18
0 = nein
1 = ja
</t>
    </r>
    <r>
      <rPr>
        <sz val="8"/>
        <color rgb="FF494529"/>
        <rFont val="Arial"/>
        <family val="2"/>
      </rPr>
      <t>G18
0 = no
1 = yes</t>
    </r>
    <r>
      <rPr>
        <sz val="8"/>
        <color indexed="8"/>
        <rFont val="Arial"/>
        <family val="2"/>
      </rPr>
      <t xml:space="preserve">
</t>
    </r>
  </si>
  <si>
    <r>
      <t xml:space="preserve">Bedeutet präoperativ einen Tag vor OP oder direkt vor OP-Beginn?
</t>
    </r>
    <r>
      <rPr>
        <sz val="8"/>
        <color rgb="FF494529"/>
        <rFont val="Arial"/>
        <family val="2"/>
      </rPr>
      <t>Does “preoperative” mean 1 day before the operation or immediately before the start of the operation?</t>
    </r>
  </si>
  <si>
    <r>
      <t xml:space="preserve">Werden hier alle Stomaanlagen gezählt?
</t>
    </r>
    <r>
      <rPr>
        <sz val="8"/>
        <color rgb="FF494529"/>
        <rFont val="Arial"/>
        <family val="2"/>
      </rPr>
      <t>Are all stoma creations counted here?</t>
    </r>
  </si>
  <si>
    <r>
      <t xml:space="preserve">Muss die Stomaanlage während der Tumorresektion erfolgen?
</t>
    </r>
    <r>
      <rPr>
        <sz val="8"/>
        <color rgb="FF494529"/>
        <rFont val="Arial"/>
        <family val="2"/>
      </rPr>
      <t>Must the stoma be created during the tumour resection?</t>
    </r>
  </si>
  <si>
    <r>
      <t xml:space="preserve">Wird in Zukunft eventuell über Sollvorgaben (z.B. 90%) berücksichtigt. Im Moment besteht 
keine Sollvorgabe.
</t>
    </r>
    <r>
      <rPr>
        <sz val="8"/>
        <color rgb="FF494529"/>
        <rFont val="Arial"/>
        <family val="2"/>
      </rPr>
      <t>In the future, this may be taken into account using target values (e.g., 90%). At the moment there are no targets.</t>
    </r>
  </si>
  <si>
    <r>
      <t xml:space="preserve">Präoperativ bedeutet vor der Operation.
</t>
    </r>
    <r>
      <rPr>
        <sz val="8"/>
        <color rgb="FF494529"/>
        <rFont val="Arial"/>
        <family val="2"/>
      </rPr>
      <t>“Preoperatively” means before the operation.</t>
    </r>
  </si>
  <si>
    <r>
      <t xml:space="preserve">Es werden nur vorhersehbare Stomaanlagen berücksichtigt. Dies gilt für alle elektiven Operationen.
</t>
    </r>
    <r>
      <rPr>
        <sz val="8"/>
        <color rgb="FF494529"/>
        <rFont val="Arial"/>
        <family val="2"/>
      </rPr>
      <t>Only predictable stoma creation is taken into account. This applies to all elective operations.</t>
    </r>
  </si>
  <si>
    <r>
      <t xml:space="preserve">Nein, es kann auch eine separate OP vor/nach der Tumorresektion erfolgen.
</t>
    </r>
    <r>
      <rPr>
        <sz val="8"/>
        <color rgb="FF494529"/>
        <rFont val="Arial"/>
        <family val="2"/>
      </rPr>
      <t>No, a separate operation before/after the tumour resection can be carried out.</t>
    </r>
  </si>
  <si>
    <r>
      <t xml:space="preserve">Muss das Zentrum A die Lebermetastasenresektion selbst durchführen, damit er im Zähler
berücksichtigt werden kann?
</t>
    </r>
    <r>
      <rPr>
        <sz val="8"/>
        <color rgb="FF494529"/>
        <rFont val="Arial"/>
        <family val="2"/>
      </rPr>
      <t>Does Centre A have to carry out the resection of hepatic metastases itself for it to be taken into account in the numerator?</t>
    </r>
  </si>
  <si>
    <r>
      <t xml:space="preserve">Was heißt ausschließlich genau? Z.B. auch keine zusätzlichen Lungenmetastasen?
</t>
    </r>
    <r>
      <rPr>
        <sz val="8"/>
        <color rgb="FF494529"/>
        <rFont val="Arial"/>
        <family val="2"/>
      </rPr>
      <t>What exactly does “exclusively” mean? E.g., not any additional pulmonary metastases?</t>
    </r>
  </si>
  <si>
    <r>
      <t xml:space="preserve">Können RFAs (Radiofrequenzablationen) gezählt werden?
</t>
    </r>
    <r>
      <rPr>
        <sz val="8"/>
        <color rgb="FF494529"/>
        <rFont val="Arial"/>
        <family val="2"/>
      </rPr>
      <t>Can radiofrequency ablation (RFA) procedures be counted?</t>
    </r>
  </si>
  <si>
    <r>
      <t xml:space="preserve">Zählen PE?
</t>
    </r>
    <r>
      <rPr>
        <sz val="8"/>
        <color rgb="FF494529"/>
        <rFont val="Arial"/>
        <family val="2"/>
      </rPr>
      <t>Do biopsies count?</t>
    </r>
  </si>
  <si>
    <r>
      <t xml:space="preserve">Ist eine kurative Intention Voraussetzung?
</t>
    </r>
    <r>
      <rPr>
        <sz val="8"/>
        <color rgb="FF494529"/>
        <rFont val="Arial"/>
        <family val="2"/>
      </rPr>
      <t>Is curative intent a prerequisite?</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</si>
  <si>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presnt.</t>
    </r>
  </si>
  <si>
    <r>
      <t xml:space="preserve">Nein
</t>
    </r>
    <r>
      <rPr>
        <sz val="8"/>
        <color rgb="FF494529"/>
        <rFont val="Arial"/>
        <family val="2"/>
      </rPr>
      <t>No.</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</si>
  <si>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</si>
  <si>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N4
K = Kurativ | P = Palliativ
</t>
    </r>
    <r>
      <rPr>
        <sz val="8"/>
        <color rgb="FF494529"/>
        <rFont val="Arial"/>
        <family val="2"/>
      </rPr>
      <t>N4
K = curative | P = palliative</t>
    </r>
    <r>
      <rPr>
        <sz val="8"/>
        <color indexed="8"/>
        <rFont val="Arial"/>
        <family val="2"/>
      </rPr>
      <t xml:space="preserve">
</t>
    </r>
  </si>
  <si>
    <r>
      <t xml:space="preserve">D5 Diagnose -  ICD-O-Lokalisation (ICD-O-2 und ICD-O-3)
</t>
    </r>
    <r>
      <rPr>
        <sz val="8"/>
        <color rgb="FF494529"/>
        <rFont val="Arial"/>
        <family val="2"/>
      </rPr>
      <t>D5 Diagnosis — ICD-O location (ICD-O-2 and  and ICD-O-3)</t>
    </r>
    <r>
      <rPr>
        <sz val="8"/>
        <color indexed="8"/>
        <rFont val="Arial"/>
        <family val="2"/>
      </rPr>
      <t xml:space="preserve">
</t>
    </r>
  </si>
  <si>
    <r>
      <t xml:space="preserve">H5   Postoperative Histologie / Staging  - ICD-O-Histologie
</t>
    </r>
    <r>
      <rPr>
        <sz val="8"/>
        <color rgb="FF494529"/>
        <rFont val="Arial"/>
        <family val="2"/>
      </rPr>
      <t>H5 postoperative histology / staging — ICD-O histology</t>
    </r>
  </si>
  <si>
    <r>
      <t xml:space="preserve">D4 Diagnose - Tumorausprägung
</t>
    </r>
    <r>
      <rPr>
        <sz val="8"/>
        <color rgb="FF494529"/>
        <rFont val="Arial"/>
        <family val="2"/>
      </rPr>
      <t>D4 Diagnosis — Tumour characteristics</t>
    </r>
  </si>
  <si>
    <r>
      <t xml:space="preserve">G3 Chirurgische Primärtherapie - OPS-Codes (1. OP)
</t>
    </r>
    <r>
      <rPr>
        <sz val="8"/>
        <color rgb="FF494529"/>
        <rFont val="Arial"/>
        <family val="2"/>
      </rPr>
      <t>G3 Surgical primary therapy — OPS codes (1st op.)</t>
    </r>
  </si>
  <si>
    <r>
      <t xml:space="preserve">D5 Diagnose -  ICD-O-Lokalisation (ICD-O-2 und ICD-O-3)
</t>
    </r>
    <r>
      <rPr>
        <sz val="8"/>
        <color rgb="FF494529"/>
        <rFont val="Arial"/>
        <family val="2"/>
      </rPr>
      <t>D5 Diagnosis — ICD-O location (ICD-O-2 and ICD-O-3)</t>
    </r>
    <r>
      <rPr>
        <sz val="8"/>
        <color indexed="8"/>
        <rFont val="Arial"/>
        <family val="2"/>
      </rPr>
      <t xml:space="preserve">
</t>
    </r>
  </si>
  <si>
    <r>
      <t xml:space="preserve">D3 Diagnose - ICD-O-Histologie 
</t>
    </r>
    <r>
      <rPr>
        <sz val="8"/>
        <color rgb="FF494529"/>
        <rFont val="Arial"/>
        <family val="2"/>
      </rPr>
      <t>D3 Diagnosis — ICD-O histology</t>
    </r>
  </si>
  <si>
    <r>
      <t xml:space="preserve">F2 Endoskopische Primärtherapie - OPS-Code
</t>
    </r>
    <r>
      <rPr>
        <sz val="8"/>
        <color rgb="FF494529"/>
        <rFont val="Arial"/>
        <family val="2"/>
      </rPr>
      <t>F2 Endoscopic primary therapy — OPS code</t>
    </r>
  </si>
  <si>
    <r>
      <t xml:space="preserve">D1 Diagnose - Datum Erstdiagnose Primärtumor
</t>
    </r>
    <r>
      <rPr>
        <sz val="8"/>
        <color rgb="FF494529"/>
        <rFont val="Arial"/>
        <family val="2"/>
      </rPr>
      <t>D1 Diagnosis — date of first diagnosis of the primary tumour</t>
    </r>
    <r>
      <rPr>
        <sz val="8"/>
        <color indexed="8"/>
        <rFont val="Arial"/>
        <family val="2"/>
      </rPr>
      <t xml:space="preserve">
</t>
    </r>
  </si>
  <si>
    <r>
      <t xml:space="preserve">K3 Präoperative / ausschließliche  definitive Strahlentherapie - Therapiezeitpunkt
</t>
    </r>
    <r>
      <rPr>
        <sz val="8"/>
        <color rgb="FF494529"/>
        <rFont val="Arial"/>
        <family val="2"/>
      </rPr>
      <t>K3 Preoperative/ exclusively definitive radiotherapy — treatment time point</t>
    </r>
  </si>
  <si>
    <r>
      <t xml:space="preserve">K4 Präoperative / ausschließlich definitive Strahlentherapie - Therapieintention
</t>
    </r>
    <r>
      <rPr>
        <sz val="8"/>
        <color rgb="FF494529"/>
        <rFont val="Arial"/>
        <family val="2"/>
      </rPr>
      <t>K4 Preoperative / exclusively definitive radiotherapy — treatment intention</t>
    </r>
  </si>
  <si>
    <r>
      <t xml:space="preserve">M3 Präoperative / ausschließliche  / definitive Chemotherapie- Therapiezeitpunkt
</t>
    </r>
    <r>
      <rPr>
        <sz val="8"/>
        <color rgb="FF494529"/>
        <rFont val="Arial"/>
        <family val="2"/>
      </rPr>
      <t>M3 Preoperative / exclusively definitive chemotherapy — treatment time point</t>
    </r>
  </si>
  <si>
    <r>
      <t xml:space="preserve">M4 Präoperative / ausschließliche  / definitive Chemotherapie - Therapieintention
</t>
    </r>
    <r>
      <rPr>
        <sz val="8"/>
        <color rgb="FF494529"/>
        <rFont val="Arial"/>
        <family val="2"/>
      </rPr>
      <t>M4 Preoperative / exclusively definitive chemotherapy — treatment intention</t>
    </r>
  </si>
  <si>
    <r>
      <t xml:space="preserve">O1 Sonstige Therapie - Best Supportive Care
</t>
    </r>
    <r>
      <rPr>
        <sz val="8"/>
        <color rgb="FF494529"/>
        <rFont val="Arial"/>
        <family val="2"/>
      </rPr>
      <t>O1 Other treatment — best supportive care</t>
    </r>
  </si>
  <si>
    <r>
      <t>Als nicht operierter Primärfall (kurativ) werden ebenfalls nicht anerkannt:
(</t>
    </r>
    <r>
      <rPr>
        <sz val="8"/>
        <color rgb="FF494529"/>
        <rFont val="Arial"/>
        <family val="2"/>
      </rPr>
      <t>Also not recognised as primary (curative) cases:)</t>
    </r>
    <r>
      <rPr>
        <sz val="8"/>
        <rFont val="Arial"/>
        <family val="2"/>
      </rPr>
      <t xml:space="preserve">
• praeT0 / praeTis
(</t>
    </r>
    <r>
      <rPr>
        <sz val="8"/>
        <color rgb="FF494529"/>
        <rFont val="Arial"/>
        <family val="2"/>
      </rPr>
      <t>preT0/preTis)</t>
    </r>
    <r>
      <rPr>
        <sz val="8"/>
        <rFont val="Arial"/>
        <family val="2"/>
      </rPr>
      <t xml:space="preserve">
</t>
    </r>
  </si>
  <si>
    <r>
      <t xml:space="preserve">D5 Diagnose -  ICD-O-Lokalisation
</t>
    </r>
    <r>
      <rPr>
        <sz val="8"/>
        <color rgb="FF494529"/>
        <rFont val="Arial"/>
        <family val="2"/>
      </rPr>
      <t>D5 Diagnosis — ICD-O location</t>
    </r>
    <r>
      <rPr>
        <sz val="8"/>
        <color indexed="8"/>
        <rFont val="Arial"/>
        <family val="2"/>
      </rPr>
      <t xml:space="preserve">
</t>
    </r>
  </si>
  <si>
    <r>
      <t xml:space="preserve">K3 Präoperative / ausschließliche Strahlentherapie - Therapiezeitpunkt
</t>
    </r>
    <r>
      <rPr>
        <sz val="8"/>
        <color rgb="FF494529"/>
        <rFont val="Arial"/>
        <family val="2"/>
      </rPr>
      <t>K3 Preoperative/ exclusive radiotherapy — treatment time point</t>
    </r>
  </si>
  <si>
    <r>
      <t xml:space="preserve">K4 Präoperative / ausschließlich Strahlentherapie - Therapieintention
</t>
    </r>
    <r>
      <rPr>
        <sz val="8"/>
        <color rgb="FF494529"/>
        <rFont val="Arial"/>
        <family val="2"/>
      </rPr>
      <t>K4 Preoperative / exclusive radiotherapy — treatment intention</t>
    </r>
  </si>
  <si>
    <r>
      <t xml:space="preserve">M3 Präoperative / ausschließliche Chemotherapie - Therapiezeitpunkt
</t>
    </r>
    <r>
      <rPr>
        <sz val="8"/>
        <color rgb="FF494529"/>
        <rFont val="Arial"/>
        <family val="2"/>
      </rPr>
      <t>M3 Preoperative / exclusive chemotherapy — treatment time point</t>
    </r>
  </si>
  <si>
    <r>
      <t xml:space="preserve">M4 Präoperative / ausschließlich Chemotherapie - Therapieintention
</t>
    </r>
    <r>
      <rPr>
        <sz val="8"/>
        <color rgb="FF494529"/>
        <rFont val="Arial"/>
        <family val="2"/>
      </rPr>
      <t>M4 Preoperative / exclusive chemotherapy — treatment intention</t>
    </r>
  </si>
  <si>
    <t>C1 Grundgesamtheit - Kategorisierung des Tudoku-Systems
C1 Basic statistical population — categorisation of the tumour documentation system</t>
  </si>
  <si>
    <r>
      <t xml:space="preserve">H3  Postoperative Histologie / Staging - postM
</t>
    </r>
    <r>
      <rPr>
        <sz val="8"/>
        <color rgb="FF494529"/>
        <rFont val="Arial"/>
        <family val="2"/>
      </rPr>
      <t>H3 postoperative histology / staging — postM</t>
    </r>
  </si>
  <si>
    <r>
      <t xml:space="preserve">E1 Prätherapeutische Tumorkonferenz - Vorstellung
</t>
    </r>
    <r>
      <rPr>
        <sz val="8"/>
        <color rgb="FF494529"/>
        <rFont val="Arial"/>
        <family val="2"/>
      </rPr>
      <t>E1 Pre-therapeutic tumour board — presentation</t>
    </r>
  </si>
  <si>
    <r>
      <t xml:space="preserve">C1 Grundgesamtheit - Kategorisierung des Tudoku-Systems
</t>
    </r>
    <r>
      <rPr>
        <sz val="8"/>
        <color rgb="FF494529"/>
        <rFont val="Arial"/>
        <family val="2"/>
      </rPr>
      <t>C1 Basic statistical population — categorisation of the tumour documentation systemcategorisation of the tumour documentation system</t>
    </r>
  </si>
  <si>
    <r>
      <t xml:space="preserve">I1 Postoperative Tumorkonferenz - Vorstellung
</t>
    </r>
    <r>
      <rPr>
        <sz val="8"/>
        <color rgb="FF494529"/>
        <rFont val="Arial"/>
        <family val="2"/>
      </rPr>
      <t>I1 postoperative tumour board — presentation</t>
    </r>
  </si>
  <si>
    <r>
      <t xml:space="preserve">C1 Grundgesamtheit - Kategorisierung des Tudoku-Systems
</t>
    </r>
    <r>
      <rPr>
        <sz val="8"/>
        <color rgb="FF494529"/>
        <rFont val="Arial"/>
        <family val="2"/>
      </rPr>
      <t>C1 Basic statistical population — categorisation of the tumour documentation system</t>
    </r>
  </si>
  <si>
    <r>
      <t xml:space="preserve">B5.1 Anamnese - DKG-Fragebogen zur Familienanamnese ausgefüllt
</t>
    </r>
    <r>
      <rPr>
        <sz val="8"/>
        <color rgb="FF494529"/>
        <rFont val="Arial"/>
        <family val="2"/>
      </rPr>
      <t>B5.1 Patient history —DKG questionnaire on family history completed</t>
    </r>
  </si>
  <si>
    <r>
      <t xml:space="preserve">P8 Prozess - Immunhistochemische Untersuchung auf MSI
</t>
    </r>
    <r>
      <rPr>
        <sz val="8"/>
        <color rgb="FF494529"/>
        <rFont val="Arial"/>
        <family val="2"/>
      </rPr>
      <t>P8 Process — immunohistochemical assessment for MSI</t>
    </r>
  </si>
  <si>
    <r>
      <t xml:space="preserve">D17 Diagnose - Abstand der mesorektalen Faszie in mm
</t>
    </r>
    <r>
      <rPr>
        <sz val="8"/>
        <color rgb="FF494529"/>
        <rFont val="Arial"/>
        <family val="2"/>
      </rPr>
      <t>D17 Diagnosis — distance from the mesorectal fascia, in mm</t>
    </r>
  </si>
  <si>
    <r>
      <t>G4 Chirurgische Primärtherapie - Notfall- oder Elektiveingriff
G</t>
    </r>
    <r>
      <rPr>
        <sz val="8"/>
        <color rgb="FF494529"/>
        <rFont val="Arial"/>
        <family val="2"/>
      </rPr>
      <t>4 Surgical primary therapy — emergency or elective procedure</t>
    </r>
  </si>
  <si>
    <r>
      <t xml:space="preserve">C1 - Grundgesamtheit - Kategorisierung des Tudoku-Systems
</t>
    </r>
    <r>
      <rPr>
        <sz val="8"/>
        <color rgb="FF494529"/>
        <rFont val="Arial"/>
        <family val="2"/>
      </rPr>
      <t>C1 Basic statistical population — categorisation of the tumour documentation system</t>
    </r>
  </si>
  <si>
    <r>
      <t xml:space="preserve">G7 Chirurgische Primärtherapie - Anastomose angelegt (1. OP)
</t>
    </r>
    <r>
      <rPr>
        <sz val="8"/>
        <color rgb="FF494529"/>
        <rFont val="Arial"/>
        <family val="2"/>
      </rPr>
      <t>G7 surgical primary therapy — anastomosis created (1st op.)</t>
    </r>
  </si>
  <si>
    <r>
      <t xml:space="preserve">G11 Chirurgische Therapie - Anastomoseninsuffizienz aufgetreten? 
</t>
    </r>
    <r>
      <rPr>
        <sz val="8"/>
        <color rgb="FF494529"/>
        <rFont val="Arial"/>
        <family val="2"/>
      </rPr>
      <t>G11 Surgical primary therapy — anastomotic insufficiency developing?</t>
    </r>
  </si>
  <si>
    <r>
      <t xml:space="preserve">G13 Chirurgische Therapie -  Anastomoseninsuffizienz interventionspflichtig?
</t>
    </r>
    <r>
      <rPr>
        <sz val="8"/>
        <color rgb="FF494529"/>
        <rFont val="Arial"/>
        <family val="2"/>
      </rPr>
      <t>G13 Surgical primary therapy — anastomotic insufficiency requiring intervention?</t>
    </r>
  </si>
  <si>
    <r>
      <t xml:space="preserve">G11 Chirurgische Primärtherapie - Anastomoseninsuffizienz aufgetreten? 
</t>
    </r>
    <r>
      <rPr>
        <sz val="8"/>
        <color rgb="FF494529"/>
        <rFont val="Arial"/>
        <family val="2"/>
      </rPr>
      <t>G11 Surgical primary therapy — anastomotic insufficiency developing?</t>
    </r>
  </si>
  <si>
    <r>
      <t xml:space="preserve">Q1 Follow-Up-Meldung n - Datum
</t>
    </r>
    <r>
      <rPr>
        <sz val="8"/>
        <color rgb="FF494529"/>
        <rFont val="Arial"/>
        <family val="2"/>
      </rPr>
      <t>Q1 Follow-up report n — date</t>
    </r>
  </si>
  <si>
    <r>
      <t xml:space="preserve">Q6 Follow-Up-Meldung n - verstorben
</t>
    </r>
    <r>
      <rPr>
        <sz val="8"/>
        <color rgb="FF494529"/>
        <rFont val="Arial"/>
        <family val="2"/>
      </rPr>
      <t>Q6 Follow-up report n — died</t>
    </r>
  </si>
  <si>
    <r>
      <t xml:space="preserve">H2  Postoperative Histologie / Staging - pN
</t>
    </r>
    <r>
      <rPr>
        <sz val="8"/>
        <color rgb="FF494529"/>
        <rFont val="Arial"/>
        <family val="2"/>
      </rPr>
      <t>H2 postoperative histology / staging — pN</t>
    </r>
  </si>
  <si>
    <r>
      <t xml:space="preserve">G8 Chirurgische Primärtherapie - TME durchgeführt (1. OP)
</t>
    </r>
    <r>
      <rPr>
        <sz val="8"/>
        <color rgb="FF494529"/>
        <rFont val="Arial"/>
        <family val="2"/>
      </rPr>
      <t>G8 Surgical primary therapy — PME carried out (1st op.)</t>
    </r>
  </si>
  <si>
    <r>
      <t xml:space="preserve">G8
1 = TME
2 = PME
3 = sonstige / unbekannt
</t>
    </r>
    <r>
      <rPr>
        <sz val="8"/>
        <color rgb="FF494529"/>
        <rFont val="Arial"/>
        <family val="2"/>
      </rPr>
      <t xml:space="preserve">G8
1 = TME
2 = PME
3 = other / unknown
</t>
    </r>
  </si>
  <si>
    <r>
      <t>TME durchgeführt ja / nein
T</t>
    </r>
    <r>
      <rPr>
        <sz val="8"/>
        <color rgb="FF494529"/>
        <rFont val="Arial"/>
        <family val="2"/>
      </rPr>
      <t>ME carried out yes/no</t>
    </r>
  </si>
  <si>
    <r>
      <t xml:space="preserve">H8
1 = Grad 1: Mesorektale Faszie erhalten
2 = Grad 2: Intramesorektale Einrisse der TME
3  =Grad 3: Erreichen der muscularis propria oder Tumor
4 = keine Angaben
</t>
    </r>
    <r>
      <rPr>
        <sz val="8"/>
        <color rgb="FF494529"/>
        <rFont val="Arial"/>
        <family val="2"/>
      </rPr>
      <t xml:space="preserve">H8
1 = grade 1: mesorectal fascia preserved
2 = grade 2: intramesorectal lacerations in the TME
3 = grade 3: reaching the muscularis propria or tumour
4 = no details
</t>
    </r>
  </si>
  <si>
    <r>
      <t xml:space="preserve">Was ist die Definition von TME (offenbar nur unteres und mittleres Drittel gemeint)?
</t>
    </r>
    <r>
      <rPr>
        <sz val="8"/>
        <color rgb="FF494529"/>
        <rFont val="Arial"/>
        <family val="2"/>
      </rPr>
      <t>What is the definition of TME (apparently only the lower and middle third are intended)?</t>
    </r>
    <r>
      <rPr>
        <sz val="8"/>
        <color indexed="8"/>
        <rFont val="Arial"/>
        <family val="2"/>
      </rPr>
      <t xml:space="preserve">
</t>
    </r>
  </si>
  <si>
    <r>
      <t xml:space="preserve">Bei Tumoren des mittleren und unteren Rektumdrittels erfolgt die totale Mesorektumexzision (TME) bis zum Beckenboden unter Schonung des Plexus hypogastricus superior, der Nn. hypogastrici und der Plexus hypogastrici inferiores. (LL-update 2012).
</t>
    </r>
    <r>
      <rPr>
        <sz val="8"/>
        <color rgb="FF494529"/>
        <rFont val="Arial"/>
        <family val="2"/>
      </rPr>
      <t>In tumors in the middle and lower third of the rectum, total mesorectal excision (TME) is carried out as far as the pelvic floor, while preserving the superior hypogastric plexus, the hypogastric nerves, and the inferior hypogastric plexus (2012 guideline update).</t>
    </r>
  </si>
  <si>
    <r>
      <t xml:space="preserve">Muss das Präparat unfixiert sein? 
</t>
    </r>
    <r>
      <rPr>
        <sz val="8"/>
        <color rgb="FF494529"/>
        <rFont val="Arial"/>
        <family val="2"/>
      </rPr>
      <t>Does the specimen have to be unfixed?</t>
    </r>
  </si>
  <si>
    <r>
      <t xml:space="preserve">Ist die Beurteilung des Pathologens hier entscheidend?
</t>
    </r>
    <r>
      <rPr>
        <sz val="8"/>
        <color rgb="FF494529"/>
        <rFont val="Arial"/>
        <family val="2"/>
      </rPr>
      <t>Is the pathologist’s assessment decisive here?</t>
    </r>
  </si>
  <si>
    <r>
      <t xml:space="preserve">Ja, die Angabe muss im Pathologiebefund dokumentiert sein.
</t>
    </r>
    <r>
      <rPr>
        <sz val="8"/>
        <color rgb="FF494529"/>
        <rFont val="Arial"/>
        <family val="2"/>
      </rPr>
      <t>Yes, the details must be documented in the pathology report.</t>
    </r>
  </si>
  <si>
    <r>
      <t xml:space="preserve">Präparat kann fixiert oder unfixiert sein.
</t>
    </r>
    <r>
      <rPr>
        <sz val="8"/>
        <color rgb="FF494529"/>
        <rFont val="Arial"/>
        <family val="2"/>
      </rPr>
      <t>The specimen can be fixed or unfixed.</t>
    </r>
  </si>
  <si>
    <r>
      <t xml:space="preserve">H9
numerisch
</t>
    </r>
    <r>
      <rPr>
        <sz val="8"/>
        <color rgb="FF494529"/>
        <rFont val="Arial"/>
        <family val="2"/>
      </rPr>
      <t>H9
Numerical</t>
    </r>
    <r>
      <rPr>
        <sz val="8"/>
        <color indexed="8"/>
        <rFont val="Arial"/>
        <family val="2"/>
      </rPr>
      <t xml:space="preserve">
</t>
    </r>
  </si>
  <si>
    <r>
      <t xml:space="preserve">Zahl &gt; 0
</t>
    </r>
    <r>
      <rPr>
        <sz val="8"/>
        <color rgb="FF494529"/>
        <rFont val="Arial"/>
        <family val="2"/>
      </rPr>
      <t>Number &gt; 0</t>
    </r>
  </si>
  <si>
    <r>
      <t xml:space="preserve">H9
numerisch
</t>
    </r>
    <r>
      <rPr>
        <sz val="8"/>
        <color rgb="FF494529"/>
        <rFont val="Arial"/>
        <family val="2"/>
      </rPr>
      <t xml:space="preserve">H9
Numerical
</t>
    </r>
  </si>
  <si>
    <r>
      <t xml:space="preserve">Nein, es zählen nur elektive Eingriffe.
</t>
    </r>
    <r>
      <rPr>
        <sz val="8"/>
        <color rgb="FF494529"/>
        <rFont val="Arial"/>
        <family val="2"/>
      </rPr>
      <t>No, only elective procedures count.</t>
    </r>
  </si>
  <si>
    <r>
      <t xml:space="preserve">Ja, das werden sie.
</t>
    </r>
    <r>
      <rPr>
        <sz val="8"/>
        <color rgb="FF494529"/>
        <rFont val="Arial"/>
        <family val="2"/>
      </rPr>
      <t>Yes, they are.</t>
    </r>
  </si>
  <si>
    <r>
      <t xml:space="preserve">Metachrone Behandlung
</t>
    </r>
    <r>
      <rPr>
        <sz val="9"/>
        <color rgb="FF494529"/>
        <rFont val="Arial"/>
        <family val="2"/>
      </rPr>
      <t>(Metachronous treatment)</t>
    </r>
  </si>
  <si>
    <r>
      <t xml:space="preserve">Fall-ID unterschiedlich
</t>
    </r>
    <r>
      <rPr>
        <sz val="9"/>
        <color rgb="FF494529"/>
        <rFont val="Arial"/>
        <family val="2"/>
      </rPr>
      <t>(Case ID different)</t>
    </r>
  </si>
  <si>
    <r>
      <t xml:space="preserve">Metachrone Behandlung
Beispiel
Kolon-Kolon
</t>
    </r>
    <r>
      <rPr>
        <sz val="9"/>
        <color rgb="FF494529"/>
        <rFont val="Arial"/>
        <family val="2"/>
      </rPr>
      <t>(Metachronous treatment
example: colon–colon)</t>
    </r>
    <r>
      <rPr>
        <sz val="9"/>
        <color rgb="FF000000"/>
        <rFont val="Arial"/>
        <family val="2"/>
      </rPr>
      <t xml:space="preserve">
</t>
    </r>
  </si>
  <si>
    <r>
      <t xml:space="preserve">Metachrone Behandlung
Beispiel
Kolon-Kolon
</t>
    </r>
    <r>
      <rPr>
        <sz val="9"/>
        <color rgb="FF494529"/>
        <rFont val="Arial"/>
        <family val="2"/>
      </rPr>
      <t xml:space="preserve">(Metachronous treatment
example: colon–colon)
</t>
    </r>
  </si>
  <si>
    <r>
      <t xml:space="preserve">1 Fall-ID in XML
</t>
    </r>
    <r>
      <rPr>
        <sz val="9"/>
        <color rgb="FF494529"/>
        <rFont val="Arial"/>
        <family val="2"/>
      </rPr>
      <t>(1 case ID in XML)</t>
    </r>
  </si>
  <si>
    <r>
      <t xml:space="preserve">Rezidiv von FAD-Z360-584930
</t>
    </r>
    <r>
      <rPr>
        <sz val="9"/>
        <color rgb="FF494529"/>
        <rFont val="Arial"/>
        <family val="2"/>
      </rPr>
      <t>(Recurrence of FAD-Z360- 584930)</t>
    </r>
  </si>
  <si>
    <r>
      <t xml:space="preserve">Synchrone Behandlung 
1 Fall wird gezählt
</t>
    </r>
    <r>
      <rPr>
        <sz val="9"/>
        <color rgb="FF494529"/>
        <rFont val="Arial"/>
        <family val="2"/>
      </rPr>
      <t>Synchronous treatment
1 case is counted</t>
    </r>
    <r>
      <rPr>
        <sz val="9"/>
        <color rgb="FF000000"/>
        <rFont val="Arial"/>
        <family val="2"/>
      </rPr>
      <t xml:space="preserve">
</t>
    </r>
  </si>
  <si>
    <r>
      <t xml:space="preserve">Beispiel 1
</t>
    </r>
    <r>
      <rPr>
        <sz val="9"/>
        <color rgb="FF494529"/>
        <rFont val="Arial"/>
        <family val="2"/>
      </rPr>
      <t>(Example 1)</t>
    </r>
  </si>
  <si>
    <r>
      <t xml:space="preserve">Beispiel 2
</t>
    </r>
    <r>
      <rPr>
        <sz val="9"/>
        <color rgb="FF494529"/>
        <rFont val="Arial"/>
        <family val="2"/>
      </rPr>
      <t>(Example 2)</t>
    </r>
  </si>
  <si>
    <r>
      <t xml:space="preserve">Synchrone Behandlung
</t>
    </r>
    <r>
      <rPr>
        <sz val="9"/>
        <color rgb="FF494529"/>
        <rFont val="Arial"/>
        <family val="2"/>
      </rPr>
      <t>(Synchronous treatment)</t>
    </r>
  </si>
  <si>
    <r>
      <t xml:space="preserve">Der die Therapie vorrangig bestimmende Primärfall soll gezählt werden (= Meldung an OncoBox). Nur die zum Fall gehörenden Histologien und Therapiedaten sind zu melden (dies gilt auch für den Fall, dass eine bzw. zwei OPs an den beiden Tumoren durchgeführt wurden, unabhängig davon, ob es sich um zwei weit entfernte Kolonkarzinome und/oder ein Kolon-und Rektumkarzinom handelt)
</t>
    </r>
    <r>
      <rPr>
        <sz val="10"/>
        <color theme="1"/>
        <rFont val="Arial"/>
        <family val="2"/>
      </rPr>
      <t>→</t>
    </r>
    <r>
      <rPr>
        <sz val="9"/>
        <color theme="1"/>
        <rFont val="Arial"/>
        <family val="2"/>
      </rPr>
      <t xml:space="preserve">  trotz 2 Fällen erhält die OncoBox nur 1 Behandlungsdatensatz, also </t>
    </r>
    <r>
      <rPr>
        <b/>
        <u/>
        <sz val="9"/>
        <color theme="1"/>
        <rFont val="Arial"/>
        <family val="2"/>
      </rPr>
      <t>1</t>
    </r>
    <r>
      <rPr>
        <sz val="9"/>
        <color theme="1"/>
        <rFont val="Arial"/>
        <family val="2"/>
      </rPr>
      <t xml:space="preserve"> Primärfall mit </t>
    </r>
    <r>
      <rPr>
        <b/>
        <u/>
        <sz val="9"/>
        <color theme="1"/>
        <rFont val="Arial"/>
        <family val="2"/>
      </rPr>
      <t>1</t>
    </r>
    <r>
      <rPr>
        <sz val="9"/>
        <color theme="1"/>
        <rFont val="Arial"/>
        <family val="2"/>
      </rPr>
      <t xml:space="preserve"> Fall-ID
→  im Tumordokumentationssystem sollen weiterhin beide Fälle dokumentiert werden
→  in diesem Primärfall ist das Datenfeld "Synchrone Behandlung eines oder mehrerer kolorektaler Fälle" mit 1 = ja zu befüllen.
</t>
    </r>
    <r>
      <rPr>
        <sz val="9"/>
        <color rgb="FF494529"/>
        <rFont val="Arial"/>
        <family val="2"/>
      </rPr>
      <t xml:space="preserve">The primary case  that predominantly determines the treatment should be counted (= reported in OncoBox). Only the histological and treatment data belonging to that case should be reported (this also applies when one or two operations are carried out on both the two tumours, independently of whether there were two widely distant colon carcinomas and/or a colon and rectal carcinoma). 
→  Despite the presence of 2 cases, the OncoBox only receives 1 treatment dataset — i.e., 1 primary case with 1 case ID
→ Both cases should continue to be documented in the tumour documentation system
→ In this primary case, the data field “Synchronous treatment of one or several colorectal cases” should be filled in with 1 = yes
</t>
    </r>
  </si>
  <si>
    <t>Schaubild
Diagram</t>
  </si>
  <si>
    <r>
      <t>Lokalisation (C18 - C20)
(</t>
    </r>
    <r>
      <rPr>
        <sz val="8"/>
        <color rgb="FF494529"/>
        <rFont val="Arial"/>
        <family val="2"/>
      </rPr>
      <t>ICD-O location (C18–C20))</t>
    </r>
  </si>
  <si>
    <r>
      <t>ICD-O-Lokalisation (C18 - C20)
(</t>
    </r>
    <r>
      <rPr>
        <sz val="8"/>
        <color rgb="FF494529"/>
        <rFont val="Arial"/>
        <family val="2"/>
      </rPr>
      <t>ICD-O location (C18–C20))</t>
    </r>
  </si>
  <si>
    <r>
      <t>operativ
(</t>
    </r>
    <r>
      <rPr>
        <sz val="8"/>
        <color rgb="FF494529"/>
        <rFont val="Arial"/>
        <family val="2"/>
      </rPr>
      <t>Surgical)</t>
    </r>
  </si>
  <si>
    <r>
      <t xml:space="preserve">Schaubild
</t>
    </r>
    <r>
      <rPr>
        <sz val="10"/>
        <color rgb="FF494529"/>
        <rFont val="Arial"/>
        <family val="2"/>
      </rPr>
      <t>Diagram</t>
    </r>
  </si>
  <si>
    <r>
      <rPr>
        <sz val="10"/>
        <rFont val="Arial"/>
        <family val="2"/>
      </rPr>
      <t>Schaubild</t>
    </r>
    <r>
      <rPr>
        <sz val="10"/>
        <color rgb="FF494529"/>
        <rFont val="Arial"/>
        <family val="2"/>
      </rPr>
      <t xml:space="preserve">
Diagram</t>
    </r>
  </si>
  <si>
    <r>
      <t xml:space="preserve">1. OP im Kennzahlenjahr (Bspw. = 2011)
</t>
    </r>
    <r>
      <rPr>
        <sz val="8"/>
        <color rgb="FF494529"/>
        <rFont val="Arial"/>
        <family val="2"/>
      </rPr>
      <t>(1st operation in indicator year (e.g., 2011))</t>
    </r>
  </si>
  <si>
    <r>
      <t>andere Karzinome
(</t>
    </r>
    <r>
      <rPr>
        <sz val="8"/>
        <color rgb="FF494529"/>
        <rFont val="Arial"/>
        <family val="2"/>
      </rPr>
      <t>Other carcinomas)</t>
    </r>
  </si>
  <si>
    <r>
      <t xml:space="preserve">andere Karzinome
</t>
    </r>
    <r>
      <rPr>
        <sz val="8"/>
        <color rgb="FF494529"/>
        <rFont val="Arial"/>
        <family val="2"/>
      </rPr>
      <t>(Other carcinomas)</t>
    </r>
  </si>
  <si>
    <r>
      <t xml:space="preserve">Adenokarzinome
</t>
    </r>
    <r>
      <rPr>
        <sz val="8"/>
        <color rgb="FF494529"/>
        <rFont val="Arial"/>
        <family val="2"/>
      </rPr>
      <t>(Adenocarcinomas)</t>
    </r>
  </si>
  <si>
    <r>
      <t xml:space="preserve">Zentrumsfall
</t>
    </r>
    <r>
      <rPr>
        <sz val="8"/>
        <color rgb="FF494529"/>
        <rFont val="Arial"/>
        <family val="2"/>
      </rPr>
      <t>(Centre case)</t>
    </r>
  </si>
  <si>
    <r>
      <t xml:space="preserve">Primärtumor (inkl. primär M1)
</t>
    </r>
    <r>
      <rPr>
        <sz val="8"/>
        <color rgb="FF494529"/>
        <rFont val="Arial"/>
        <family val="2"/>
      </rPr>
      <t>(Primary tumour (incl. primary M1))</t>
    </r>
  </si>
  <si>
    <r>
      <t xml:space="preserve">Rez. / Metas.
</t>
    </r>
    <r>
      <rPr>
        <sz val="8"/>
        <color rgb="FF494529"/>
        <rFont val="Arial"/>
        <family val="2"/>
      </rPr>
      <t>(Recurr. / Metast.)</t>
    </r>
  </si>
  <si>
    <r>
      <t xml:space="preserve">endo.
</t>
    </r>
    <r>
      <rPr>
        <sz val="8"/>
        <color rgb="FF494529"/>
        <rFont val="Arial"/>
        <family val="2"/>
      </rPr>
      <t>(Endosc.)</t>
    </r>
  </si>
  <si>
    <r>
      <t xml:space="preserve">endosk
</t>
    </r>
    <r>
      <rPr>
        <sz val="8"/>
        <color rgb="FF494529"/>
        <rFont val="Arial"/>
        <family val="2"/>
      </rPr>
      <t>(Endosc.)</t>
    </r>
  </si>
  <si>
    <r>
      <t xml:space="preserve">operativ
</t>
    </r>
    <r>
      <rPr>
        <sz val="8"/>
        <color rgb="FF494529"/>
        <rFont val="Arial"/>
        <family val="2"/>
      </rPr>
      <t>(Surgical)</t>
    </r>
  </si>
  <si>
    <r>
      <t xml:space="preserve">kurativ
</t>
    </r>
    <r>
      <rPr>
        <sz val="8"/>
        <color rgb="FF494529"/>
        <rFont val="Arial"/>
        <family val="2"/>
      </rPr>
      <t>(Curative)</t>
    </r>
  </si>
  <si>
    <r>
      <t xml:space="preserve">kurativ
</t>
    </r>
    <r>
      <rPr>
        <sz val="7"/>
        <color rgb="FF494529"/>
        <rFont val="Arial"/>
        <family val="2"/>
      </rPr>
      <t>(Curative)</t>
    </r>
  </si>
  <si>
    <r>
      <t xml:space="preserve">palliativ
</t>
    </r>
    <r>
      <rPr>
        <sz val="8"/>
        <color rgb="FF494529"/>
        <rFont val="Arial"/>
        <family val="2"/>
      </rPr>
      <t>(Palliative)</t>
    </r>
  </si>
  <si>
    <r>
      <t xml:space="preserve">palliativ
</t>
    </r>
    <r>
      <rPr>
        <sz val="7"/>
        <color rgb="FF494529"/>
        <rFont val="Arial"/>
        <family val="2"/>
      </rPr>
      <t>(Palliative)</t>
    </r>
  </si>
  <si>
    <t>Zentrumsfall
(Centre case)</t>
  </si>
  <si>
    <r>
      <t xml:space="preserve">andere Karz.
</t>
    </r>
    <r>
      <rPr>
        <sz val="8"/>
        <color rgb="FF494529"/>
        <rFont val="Arial"/>
        <family val="2"/>
      </rPr>
      <t>(Other carcinomas)</t>
    </r>
  </si>
  <si>
    <r>
      <t xml:space="preserve">k. Zentrumsfall
</t>
    </r>
    <r>
      <rPr>
        <sz val="8"/>
        <color rgb="FF494529"/>
        <rFont val="Arial"/>
        <family val="2"/>
      </rPr>
      <t>(Not a centre case)</t>
    </r>
  </si>
  <si>
    <r>
      <t xml:space="preserve">keine Tumorentfernung
</t>
    </r>
    <r>
      <rPr>
        <sz val="8"/>
        <color rgb="FF494529"/>
        <rFont val="Arial"/>
        <family val="2"/>
      </rPr>
      <t>(No tumour removal)</t>
    </r>
  </si>
  <si>
    <r>
      <t xml:space="preserve">Tumorresektion / endo. Eingriff
</t>
    </r>
    <r>
      <rPr>
        <sz val="8"/>
        <color rgb="FF494529"/>
        <rFont val="Arial"/>
        <family val="2"/>
      </rPr>
      <t>(Tumour resection / endoscopic procedure)</t>
    </r>
  </si>
  <si>
    <r>
      <t xml:space="preserve">pal. Therapie
</t>
    </r>
    <r>
      <rPr>
        <sz val="8"/>
        <color rgb="FF494529"/>
        <rFont val="Arial"/>
        <family val="2"/>
      </rPr>
      <t>(Palliative treatment)</t>
    </r>
  </si>
  <si>
    <r>
      <t xml:space="preserve">Lokalisation (C18 - C20)
</t>
    </r>
    <r>
      <rPr>
        <sz val="8"/>
        <color rgb="FF494529"/>
        <rFont val="Arial"/>
        <family val="2"/>
      </rPr>
      <t>(Location (C18–C20))</t>
    </r>
  </si>
  <si>
    <r>
      <t xml:space="preserve">Datum Diagnose Rezidiv / Fernmetastase (Bspw. = 2011)
</t>
    </r>
    <r>
      <rPr>
        <sz val="8"/>
        <color rgb="FF494529"/>
        <rFont val="Arial"/>
        <family val="2"/>
      </rPr>
      <t>(Date of diagnosis of recurrence / distant metastasis (e.g., 2011))</t>
    </r>
  </si>
  <si>
    <r>
      <t xml:space="preserve">Adenokarzinom
</t>
    </r>
    <r>
      <rPr>
        <sz val="8"/>
        <color rgb="FF494529"/>
        <rFont val="Arial"/>
        <family val="2"/>
      </rPr>
      <t>(Adenocarcinoma)</t>
    </r>
  </si>
  <si>
    <r>
      <t xml:space="preserve">Primärtumor
</t>
    </r>
    <r>
      <rPr>
        <sz val="8"/>
        <color rgb="FF494529"/>
        <rFont val="Arial"/>
        <family val="2"/>
      </rPr>
      <t>(Primary tumour)</t>
    </r>
  </si>
  <si>
    <r>
      <t xml:space="preserve">Rez. / Metas.
</t>
    </r>
    <r>
      <rPr>
        <sz val="8"/>
        <color rgb="FF494529"/>
        <rFont val="Arial"/>
        <family val="2"/>
      </rPr>
      <t>(Recurrence/metastasis)</t>
    </r>
  </si>
  <si>
    <r>
      <t xml:space="preserve">vorgestellt
</t>
    </r>
    <r>
      <rPr>
        <sz val="8"/>
        <color rgb="FF494529"/>
        <rFont val="Arial"/>
        <family val="2"/>
      </rPr>
      <t>(Presented)</t>
    </r>
  </si>
  <si>
    <r>
      <t>Radio-/ Radiochemotherpaie vor geplanter OP 
(</t>
    </r>
    <r>
      <rPr>
        <sz val="8"/>
        <color rgb="FF494529"/>
        <rFont val="Arial"/>
        <family val="2"/>
      </rPr>
      <t>Radiotherapy/radiochemotherapy before planned op.)</t>
    </r>
  </si>
  <si>
    <r>
      <t>(y)cT0 vor geplanter OP / WW-Ansatz
(</t>
    </r>
    <r>
      <rPr>
        <sz val="7"/>
        <color rgb="FF494529"/>
        <rFont val="Arial"/>
        <family val="2"/>
      </rPr>
      <t>(y)cT0 before planned op.)</t>
    </r>
  </si>
  <si>
    <r>
      <t>keine OP durchgeführt
(</t>
    </r>
    <r>
      <rPr>
        <sz val="8"/>
        <color rgb="FF494529"/>
        <rFont val="Arial"/>
        <family val="2"/>
      </rPr>
      <t>No surgery carried out)</t>
    </r>
  </si>
  <si>
    <r>
      <t>KRK-Primärfälle (operativ und endoskopisch)
(</t>
    </r>
    <r>
      <rPr>
        <sz val="8"/>
        <color rgb="FF494529"/>
        <rFont val="Arial"/>
        <family val="2"/>
      </rPr>
      <t>CRC primary cases (surgical and endsocopic))</t>
    </r>
  </si>
  <si>
    <r>
      <t>Primärfälle operativ
(</t>
    </r>
    <r>
      <rPr>
        <sz val="8"/>
        <color rgb="FF494529"/>
        <rFont val="Arial"/>
        <family val="2"/>
      </rPr>
      <t>Surgical primary cases)</t>
    </r>
  </si>
  <si>
    <r>
      <t xml:space="preserve">Primärfälle endoskopisch
</t>
    </r>
    <r>
      <rPr>
        <sz val="8"/>
        <color rgb="FF494529"/>
        <rFont val="Arial"/>
        <family val="2"/>
      </rPr>
      <t>(Endoscopic primary cases)</t>
    </r>
  </si>
  <si>
    <r>
      <t xml:space="preserve">Primärfälle palliativ
</t>
    </r>
    <r>
      <rPr>
        <sz val="8"/>
        <color rgb="FF494529"/>
        <rFont val="Arial"/>
        <family val="2"/>
      </rPr>
      <t>(Palliative primary cases)</t>
    </r>
  </si>
  <si>
    <r>
      <t xml:space="preserve">postoperativ vorgestellt
</t>
    </r>
    <r>
      <rPr>
        <sz val="8"/>
        <color rgb="FF494529"/>
        <rFont val="Arial"/>
        <family val="2"/>
      </rPr>
      <t>(Presented postoperatively)</t>
    </r>
  </si>
  <si>
    <r>
      <t xml:space="preserve">Nenner  Nr. 3 
</t>
    </r>
    <r>
      <rPr>
        <sz val="8"/>
        <color rgb="FF494529"/>
        <rFont val="Arial"/>
        <family val="2"/>
      </rPr>
      <t>(Denominator no. 3)</t>
    </r>
  </si>
  <si>
    <r>
      <t xml:space="preserve">KRK-Primärfälle
</t>
    </r>
    <r>
      <rPr>
        <sz val="8"/>
        <color rgb="FF494529"/>
        <rFont val="Arial"/>
        <family val="2"/>
      </rPr>
      <t>(CRC primary cases)</t>
    </r>
  </si>
  <si>
    <r>
      <t xml:space="preserve">Beratung vom Sozialdienst durchgeführt
</t>
    </r>
    <r>
      <rPr>
        <sz val="8"/>
        <color rgb="FF494529"/>
        <rFont val="Arial"/>
        <family val="2"/>
      </rPr>
      <t>(Social services counselling received)</t>
    </r>
  </si>
  <si>
    <r>
      <t xml:space="preserve">Neu-diagnostizierte KRK-Fälle 
</t>
    </r>
    <r>
      <rPr>
        <sz val="8"/>
        <color rgb="FF494529"/>
        <rFont val="Arial"/>
        <family val="2"/>
      </rPr>
      <t>(Newly diagnosed cases of CRC)</t>
    </r>
  </si>
  <si>
    <r>
      <t xml:space="preserve">Zähler
</t>
    </r>
    <r>
      <rPr>
        <sz val="8"/>
        <color rgb="FF494529"/>
        <rFont val="Arial"/>
        <family val="2"/>
      </rPr>
      <t>(Numerator)</t>
    </r>
  </si>
  <si>
    <r>
      <t xml:space="preserve">KRK-Primärfälle
</t>
    </r>
    <r>
      <rPr>
        <sz val="8"/>
        <color rgb="FF494529"/>
        <rFont val="Arial"/>
        <family val="2"/>
      </rPr>
      <t>(CRC primarycases)</t>
    </r>
  </si>
  <si>
    <r>
      <t xml:space="preserve">Anzahl der Primärfallpat. mit einem KRK und ausgefüllten Pat.fragebogen
</t>
    </r>
    <r>
      <rPr>
        <sz val="8"/>
        <color rgb="FF494529"/>
        <rFont val="Arial"/>
        <family val="2"/>
      </rPr>
      <t>(No. of primary case patients with CRC and completed patient questionnaire)</t>
    </r>
  </si>
  <si>
    <r>
      <t xml:space="preserve">Fragebogen nicht ausgefüllt
</t>
    </r>
    <r>
      <rPr>
        <sz val="8"/>
        <color rgb="FF494529"/>
        <rFont val="Arial"/>
        <family val="2"/>
      </rPr>
      <t>(Questionnaire not completed)</t>
    </r>
  </si>
  <si>
    <r>
      <t xml:space="preserve">Nenner  Nr. 7
</t>
    </r>
    <r>
      <rPr>
        <sz val="8"/>
        <color rgb="FF494529"/>
        <rFont val="Arial"/>
        <family val="2"/>
      </rPr>
      <t>(Denominator no. 7)</t>
    </r>
  </si>
  <si>
    <r>
      <t xml:space="preserve">Primärfälle. mit pos. Pat.fragebogen
</t>
    </r>
    <r>
      <rPr>
        <sz val="8"/>
        <color rgb="FF494529"/>
        <rFont val="Arial"/>
        <family val="2"/>
      </rPr>
      <t>(Primary cases with positive patient questionnaires)</t>
    </r>
  </si>
  <si>
    <r>
      <t xml:space="preserve">Primärfälle mit neg. Pat.fragebogen
</t>
    </r>
    <r>
      <rPr>
        <sz val="8"/>
        <color rgb="FF494529"/>
        <rFont val="Arial"/>
        <family val="2"/>
      </rPr>
      <t>(Primary cases with negative patient questionnaires)</t>
    </r>
  </si>
  <si>
    <r>
      <t xml:space="preserve">genetische Beratung empfohlen
</t>
    </r>
    <r>
      <rPr>
        <sz val="8"/>
        <color rgb="FF494529"/>
        <rFont val="Arial"/>
        <family val="2"/>
      </rPr>
      <t>(Genetic counselling recommended)</t>
    </r>
  </si>
  <si>
    <r>
      <t xml:space="preserve">keine genetische Beratung empfohlen
</t>
    </r>
    <r>
      <rPr>
        <sz val="8"/>
        <color rgb="FF494529"/>
        <rFont val="Arial"/>
        <family val="2"/>
      </rPr>
      <t>(Genetic counselling not recommended)</t>
    </r>
  </si>
  <si>
    <r>
      <t xml:space="preserve">Nenner Nr. 8
</t>
    </r>
    <r>
      <rPr>
        <sz val="8"/>
        <color rgb="FF494529"/>
        <rFont val="Arial"/>
        <family val="2"/>
      </rPr>
      <t>(Denominator no. 8)</t>
    </r>
  </si>
  <si>
    <r>
      <t xml:space="preserve">immunhistochemische Bestimmung d. MMR-Proteine
</t>
    </r>
    <r>
      <rPr>
        <sz val="8"/>
        <color rgb="FF494529"/>
        <rFont val="Arial"/>
        <family val="2"/>
      </rPr>
      <t>(Immunohistochemical assessment of MMR proteins)</t>
    </r>
  </si>
  <si>
    <r>
      <t xml:space="preserve">nicht durchgeführt
</t>
    </r>
    <r>
      <rPr>
        <sz val="8"/>
        <color rgb="FF494529"/>
        <rFont val="Arial"/>
        <family val="2"/>
      </rPr>
      <t>(Not carried out)</t>
    </r>
  </si>
  <si>
    <r>
      <t xml:space="preserve">Nenner Nr. 9
</t>
    </r>
    <r>
      <rPr>
        <sz val="8"/>
        <color rgb="FF494529"/>
        <rFont val="Arial"/>
        <family val="2"/>
      </rPr>
      <t>(Denominator no. 9)</t>
    </r>
  </si>
  <si>
    <r>
      <t xml:space="preserve">unteres / mittleres Drittel
</t>
    </r>
    <r>
      <rPr>
        <b/>
        <sz val="8"/>
        <color rgb="FF494529"/>
        <rFont val="Arial"/>
        <family val="2"/>
      </rPr>
      <t>(lower / middle third)</t>
    </r>
  </si>
  <si>
    <r>
      <t xml:space="preserve">MRT / Dünnschicht-CT durchgeführt
</t>
    </r>
    <r>
      <rPr>
        <sz val="8"/>
        <color rgb="FF494529"/>
        <rFont val="Arial"/>
        <family val="2"/>
      </rPr>
      <t>(MRI / thin-section CT carried out)</t>
    </r>
  </si>
  <si>
    <r>
      <t xml:space="preserve">Abst. mesorekt.Faszie ang.
</t>
    </r>
    <r>
      <rPr>
        <sz val="8"/>
        <color rgb="FF494529"/>
        <rFont val="Arial"/>
        <family val="2"/>
      </rPr>
      <t>(Mesorectal fascia distance stated)</t>
    </r>
  </si>
  <si>
    <r>
      <t xml:space="preserve">Nenner Nr. 12
</t>
    </r>
    <r>
      <rPr>
        <sz val="8"/>
        <color rgb="FF494529"/>
        <rFont val="Arial"/>
        <family val="2"/>
      </rPr>
      <t>(Denominator no. 12)</t>
    </r>
  </si>
  <si>
    <r>
      <t xml:space="preserve">Operative Primärfälle (siehe Definition Tabellenblatt "KB - Operativer Primärfall)
</t>
    </r>
    <r>
      <rPr>
        <sz val="8"/>
        <color rgb="FF494529"/>
        <rFont val="Arial"/>
        <family val="2"/>
      </rPr>
      <t>(Surgical primary cases (see definition in table document “KB — surgical primary case”))</t>
    </r>
  </si>
  <si>
    <r>
      <t xml:space="preserve">Anzahl / Zähler Nr. 14
</t>
    </r>
    <r>
      <rPr>
        <sz val="8"/>
        <color rgb="FF494529"/>
        <rFont val="Arial"/>
        <family val="2"/>
      </rPr>
      <t>(Count / Numerator no. 14)</t>
    </r>
  </si>
  <si>
    <r>
      <t xml:space="preserve">KRK-Primärfälle operiert
</t>
    </r>
    <r>
      <rPr>
        <sz val="8"/>
        <color rgb="FF494529"/>
        <rFont val="Arial"/>
        <family val="2"/>
      </rPr>
      <t>(CRC primary cases with surgery)</t>
    </r>
  </si>
  <si>
    <r>
      <t xml:space="preserve">KRK-Primärfälle elektiv operiert
</t>
    </r>
    <r>
      <rPr>
        <sz val="8"/>
        <color rgb="FF494529"/>
        <rFont val="Arial"/>
        <family val="2"/>
      </rPr>
      <t>(CRC primary cases with elective surgery)</t>
    </r>
  </si>
  <si>
    <r>
      <t xml:space="preserve">Notfall
</t>
    </r>
    <r>
      <rPr>
        <sz val="8"/>
        <color rgb="FF494529"/>
        <rFont val="Arial"/>
        <family val="2"/>
      </rPr>
      <t>(Emergency)</t>
    </r>
  </si>
  <si>
    <r>
      <t xml:space="preserve">Revisions-OP
</t>
    </r>
    <r>
      <rPr>
        <sz val="8"/>
        <color rgb="FF494529"/>
        <rFont val="Arial"/>
        <family val="2"/>
      </rPr>
      <t>(Revision operation)</t>
    </r>
  </si>
  <si>
    <r>
      <t xml:space="preserve">keine Revisions-OP
</t>
    </r>
    <r>
      <rPr>
        <sz val="8"/>
        <color rgb="FF494529"/>
        <rFont val="Arial"/>
        <family val="2"/>
      </rPr>
      <t>(No revision operation)</t>
    </r>
  </si>
  <si>
    <r>
      <t xml:space="preserve">KRK-Primärfälle operiert (ohne TVE)
</t>
    </r>
    <r>
      <rPr>
        <sz val="8"/>
        <color rgb="FF494529"/>
        <rFont val="Arial"/>
        <family val="2"/>
      </rPr>
      <t>(CRC primary cases with surgery)</t>
    </r>
  </si>
  <si>
    <r>
      <t xml:space="preserve">Nenner Nr. 16
</t>
    </r>
    <r>
      <rPr>
        <sz val="8"/>
        <color rgb="FF494529"/>
        <rFont val="Arial"/>
        <family val="2"/>
      </rPr>
      <t>(Denominator no. 16)</t>
    </r>
  </si>
  <si>
    <r>
      <t xml:space="preserve">Anastomose angelegt
</t>
    </r>
    <r>
      <rPr>
        <sz val="8"/>
        <color rgb="FF494529"/>
        <rFont val="Arial"/>
        <family val="2"/>
      </rPr>
      <t>(Anastomosis created)</t>
    </r>
  </si>
  <si>
    <r>
      <t xml:space="preserve">Ana.-insuff.
</t>
    </r>
    <r>
      <rPr>
        <sz val="8"/>
        <color rgb="FF494529"/>
        <rFont val="Arial"/>
        <family val="2"/>
      </rPr>
      <t>(Anastomotic insufficiency)</t>
    </r>
  </si>
  <si>
    <r>
      <t xml:space="preserve">Lokale R0-Resektion
</t>
    </r>
    <r>
      <rPr>
        <sz val="8"/>
        <color rgb="FF494529"/>
        <rFont val="Arial"/>
        <family val="2"/>
      </rPr>
      <t>(Local R0 resection)</t>
    </r>
  </si>
  <si>
    <r>
      <t>KRK-Primärfälle elektiv operiert</t>
    </r>
    <r>
      <rPr>
        <sz val="8"/>
        <color rgb="FF494529"/>
        <rFont val="Arial"/>
        <family val="2"/>
      </rPr>
      <t xml:space="preserve">
(CRC primary cases with elective surgery)</t>
    </r>
  </si>
  <si>
    <r>
      <t xml:space="preserve">postoperative verstorben
</t>
    </r>
    <r>
      <rPr>
        <sz val="8"/>
        <color rgb="FF494529"/>
        <rFont val="Arial"/>
        <family val="2"/>
      </rPr>
      <t>(Died postoperatively)</t>
    </r>
  </si>
  <si>
    <r>
      <t xml:space="preserve">postoperativ nicht verstorben
</t>
    </r>
    <r>
      <rPr>
        <sz val="8"/>
        <color rgb="FF494529"/>
        <rFont val="Arial"/>
        <family val="2"/>
      </rPr>
      <t>(Did not die postoperatively)</t>
    </r>
  </si>
  <si>
    <r>
      <t xml:space="preserve">OP mit Stomaanlage durchgef.
</t>
    </r>
    <r>
      <rPr>
        <sz val="8"/>
        <color rgb="FF494529"/>
        <rFont val="Arial"/>
        <family val="2"/>
      </rPr>
      <t>(Surgery with stoma creation carried out)</t>
    </r>
  </si>
  <si>
    <r>
      <t xml:space="preserve">Stoma angezeichnet
</t>
    </r>
    <r>
      <rPr>
        <sz val="8"/>
        <color rgb="FF494529"/>
        <rFont val="Arial"/>
        <family val="2"/>
      </rPr>
      <t>(Stoma marked)</t>
    </r>
  </si>
  <si>
    <r>
      <t>Rektum</t>
    </r>
    <r>
      <rPr>
        <sz val="8"/>
        <color rgb="FF494529"/>
        <rFont val="Arial"/>
        <family val="2"/>
      </rPr>
      <t xml:space="preserve">
(Rectum)</t>
    </r>
  </si>
  <si>
    <r>
      <t xml:space="preserve">R0-reseziert
</t>
    </r>
    <r>
      <rPr>
        <sz val="8"/>
        <color rgb="FF494529"/>
        <rFont val="Arial"/>
        <family val="2"/>
      </rPr>
      <t>(R0 resection)</t>
    </r>
  </si>
  <si>
    <r>
      <t xml:space="preserve">adjuvante Chemo regulär begonnen
</t>
    </r>
    <r>
      <rPr>
        <sz val="8"/>
        <color rgb="FF494529"/>
        <rFont val="Arial"/>
        <family val="2"/>
      </rPr>
      <t>(Adjuvant chemotherapy started normally)</t>
    </r>
  </si>
  <si>
    <r>
      <t>KRK-Primärfälle operiert (ohne TVE)</t>
    </r>
    <r>
      <rPr>
        <sz val="8"/>
        <color rgb="FF494529"/>
        <rFont val="Arial"/>
        <family val="2"/>
      </rPr>
      <t xml:space="preserve">
(CRC primary cases with surgery)</t>
    </r>
  </si>
  <si>
    <r>
      <t xml:space="preserve">TME-Rektumpräparate
</t>
    </r>
    <r>
      <rPr>
        <sz val="8"/>
        <color rgb="FF494529"/>
        <rFont val="Arial"/>
        <family val="2"/>
      </rPr>
      <t>(TME rectal specimens)</t>
    </r>
  </si>
  <si>
    <r>
      <t xml:space="preserve">"gute und moderate Qualität"
</t>
    </r>
    <r>
      <rPr>
        <sz val="8"/>
        <color rgb="FF494529"/>
        <rFont val="Arial"/>
        <family val="2"/>
      </rPr>
      <t>(“Good and moderate quality”)</t>
    </r>
  </si>
  <si>
    <r>
      <t xml:space="preserve">Lymphadenektomie durchgeführt
</t>
    </r>
    <r>
      <rPr>
        <sz val="8"/>
        <color rgb="FF494529"/>
        <rFont val="Arial"/>
        <family val="2"/>
      </rPr>
      <t>(Lymphadenectomy carried out)</t>
    </r>
  </si>
  <si>
    <r>
      <t xml:space="preserve">≥ 12 Lymphknoten untersucht
</t>
    </r>
    <r>
      <rPr>
        <sz val="8"/>
        <color rgb="FF494529"/>
        <rFont val="Arial"/>
        <family val="2"/>
      </rPr>
      <t>(≥ 12 lymph nodes examined)</t>
    </r>
  </si>
  <si>
    <r>
      <t>Kolon</t>
    </r>
    <r>
      <rPr>
        <sz val="8"/>
        <color rgb="FF494529"/>
        <rFont val="Arial"/>
        <family val="2"/>
      </rPr>
      <t xml:space="preserve">
(Colon)</t>
    </r>
  </si>
  <si>
    <r>
      <t>mit Chemo innerh. 8 Wochen begonn.</t>
    </r>
    <r>
      <rPr>
        <sz val="8"/>
        <color rgb="FF494529"/>
        <rFont val="Calibri"/>
        <family val="2"/>
        <scheme val="minor"/>
      </rPr>
      <t xml:space="preserve">
(with chemotherapy started  within 8 weeks)</t>
    </r>
  </si>
  <si>
    <r>
      <t xml:space="preserve">Datum Erstdiagnose (Bspw. = 2011)
</t>
    </r>
    <r>
      <rPr>
        <sz val="8"/>
        <color rgb="FF494529"/>
        <rFont val="Arial"/>
        <family val="2"/>
      </rPr>
      <t>(Date of first diagnosis (e.g., 2011))</t>
    </r>
  </si>
  <si>
    <r>
      <t xml:space="preserve">Wenn nur D8 vorliegt: nur D8
Wenn nur H1 vorliegt: nur H1
Wenn D8 und H1 vorliegen: H1 &amp; D8
</t>
    </r>
    <r>
      <rPr>
        <sz val="8"/>
        <color theme="2" tint="-0.749992370372631"/>
        <rFont val="Arial"/>
        <family val="2"/>
      </rPr>
      <t>If only D8 is present: only D8
If only H1 is present: only H1
If D8 and H1 are present: H1 &amp; D8</t>
    </r>
  </si>
  <si>
    <r>
      <t xml:space="preserve">Kategorie
</t>
    </r>
    <r>
      <rPr>
        <b/>
        <sz val="8"/>
        <color theme="2" tint="-0.749992370372631"/>
        <rFont val="Arial"/>
        <family val="2"/>
      </rPr>
      <t>Category</t>
    </r>
  </si>
  <si>
    <r>
      <t xml:space="preserve">Tag
</t>
    </r>
    <r>
      <rPr>
        <b/>
        <sz val="8"/>
        <color theme="2" tint="-0.749992370372631"/>
        <rFont val="Arial"/>
        <family val="2"/>
      </rPr>
      <t>Day</t>
    </r>
  </si>
  <si>
    <r>
      <t xml:space="preserve">Möglichkeiten
</t>
    </r>
    <r>
      <rPr>
        <b/>
        <sz val="8"/>
        <color theme="2" tint="-0.749992370372631"/>
        <rFont val="Arial"/>
        <family val="2"/>
      </rPr>
      <t>Options</t>
    </r>
  </si>
  <si>
    <r>
      <rPr>
        <b/>
        <sz val="8"/>
        <color theme="2" tint="-0.749992370372631"/>
        <rFont val="Arial"/>
        <family val="2"/>
      </rPr>
      <t>Eintrag im XML-File Tag</t>
    </r>
    <r>
      <rPr>
        <b/>
        <sz val="8"/>
        <rFont val="Arial"/>
        <family val="2"/>
      </rPr>
      <t xml:space="preserve">
</t>
    </r>
    <r>
      <rPr>
        <b/>
        <sz val="8"/>
        <color theme="2" tint="-0.749992370372631"/>
        <rFont val="Arial"/>
        <family val="2"/>
      </rPr>
      <t>Entry in the XML file day</t>
    </r>
  </si>
  <si>
    <r>
      <t xml:space="preserve">Fehlermeldung
</t>
    </r>
    <r>
      <rPr>
        <b/>
        <sz val="8"/>
        <color theme="2" tint="-0.749992370372631"/>
        <rFont val="Arial"/>
        <family val="2"/>
      </rPr>
      <t>Error message</t>
    </r>
  </si>
  <si>
    <r>
      <t xml:space="preserve">Datenfelder
</t>
    </r>
    <r>
      <rPr>
        <b/>
        <sz val="12"/>
        <color theme="2" tint="-0.749992370372631"/>
        <rFont val="Arial"/>
        <family val="2"/>
      </rPr>
      <t>Data fields</t>
    </r>
  </si>
  <si>
    <r>
      <t xml:space="preserve">Spezifikation
</t>
    </r>
    <r>
      <rPr>
        <b/>
        <sz val="10"/>
        <color theme="2" tint="-0.749992370372631"/>
        <rFont val="Arial"/>
        <family val="2"/>
      </rPr>
      <t>Specification</t>
    </r>
    <r>
      <rPr>
        <b/>
        <sz val="10"/>
        <rFont val="Arial"/>
        <family val="2"/>
      </rPr>
      <t xml:space="preserve">
</t>
    </r>
  </si>
  <si>
    <r>
      <t xml:space="preserve">OncoBox für Darmkrebszentren
</t>
    </r>
    <r>
      <rPr>
        <b/>
        <sz val="14"/>
        <color theme="2" tint="-0.749992370372631"/>
        <rFont val="Arial"/>
        <family val="2"/>
      </rPr>
      <t>OncoBox for Colorectal Cancer Centres</t>
    </r>
  </si>
  <si>
    <r>
      <t xml:space="preserve">Spezifikation
</t>
    </r>
    <r>
      <rPr>
        <b/>
        <sz val="12"/>
        <color theme="2" tint="-0.749992370372631"/>
        <rFont val="Arial"/>
        <family val="2"/>
      </rPr>
      <t>Specification</t>
    </r>
  </si>
  <si>
    <r>
      <t xml:space="preserve">Verifizierung der XML zur Berechnung des Kennzahlenbogens
</t>
    </r>
    <r>
      <rPr>
        <sz val="10"/>
        <color theme="2" tint="-0.749992370372631"/>
        <rFont val="Arial"/>
        <family val="2"/>
      </rPr>
      <t>XML verification for calculating the indicator sheet</t>
    </r>
  </si>
  <si>
    <r>
      <t xml:space="preserve">1.1.2) operativer Primärfall 
</t>
    </r>
    <r>
      <rPr>
        <sz val="8"/>
        <color theme="2" tint="-0.749992370372631"/>
        <rFont val="Arial"/>
        <family val="2"/>
      </rPr>
      <t>(nicht neoadjuvant behandelt)</t>
    </r>
    <r>
      <rPr>
        <sz val="8"/>
        <rFont val="Arial"/>
        <family val="2"/>
      </rPr>
      <t xml:space="preserve">
</t>
    </r>
    <r>
      <rPr>
        <sz val="8"/>
        <color theme="2" tint="-0.749992370372631"/>
        <rFont val="Arial"/>
        <family val="2"/>
      </rPr>
      <t>1.1.2) Surgical primary case
(no neoadjuvant treatment)</t>
    </r>
    <r>
      <rPr>
        <sz val="8"/>
        <color rgb="FF494529"/>
        <rFont val="Arial"/>
        <family val="2"/>
      </rPr>
      <t xml:space="preserve">
</t>
    </r>
  </si>
  <si>
    <r>
      <t xml:space="preserve">1.1.2) operativer Primärfall 
(nicht neoadjuvant behandelt)
</t>
    </r>
    <r>
      <rPr>
        <sz val="8"/>
        <color theme="2" tint="-0.749992370372631"/>
        <rFont val="Arial"/>
        <family val="2"/>
      </rPr>
      <t>1.1.2) Surgical primary case
(no neoadjuvant treatment)</t>
    </r>
    <r>
      <rPr>
        <sz val="8"/>
        <color theme="1"/>
        <rFont val="Arial"/>
        <family val="2"/>
      </rPr>
      <t xml:space="preserve">
</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</si>
  <si>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present and H1 = T0 and D8 = T1 | T2</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</si>
  <si>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presnt and H1 = T0 and D8 = T1 | T2</t>
    </r>
  </si>
  <si>
    <r>
      <t xml:space="preserve">1.3) nicht operativ (palliativ)
1.4) nicht operativ (kurativ)
</t>
    </r>
    <r>
      <rPr>
        <sz val="8"/>
        <color rgb="FF494529"/>
        <rFont val="Arial"/>
        <family val="2"/>
      </rPr>
      <t>1.3) Nonsurgical (palliative)
1.4) Nonsurgical (curative)</t>
    </r>
  </si>
  <si>
    <r>
      <t xml:space="preserve">G7 Chirurgische Primärtherapie – Anastomose angelegt (1. OP)
</t>
    </r>
    <r>
      <rPr>
        <sz val="8"/>
        <color rgb="FF494529"/>
        <rFont val="Arial"/>
        <family val="2"/>
      </rPr>
      <t>G7 surgical primary therapy — anastomosis created (1st op.)</t>
    </r>
  </si>
  <si>
    <r>
      <t xml:space="preserve">Operativer Primärfall (Kategorisierung erfolgt durch Tumordokumentationssystem)
</t>
    </r>
    <r>
      <rPr>
        <b/>
        <sz val="12"/>
        <color theme="2" tint="-0.749992370372631"/>
        <rFont val="Arial"/>
        <family val="2"/>
      </rPr>
      <t>Surgical primary case (categorisation by the tumour documentation system)</t>
    </r>
    <r>
      <rPr>
        <b/>
        <sz val="12"/>
        <color indexed="8"/>
        <rFont val="Arial"/>
        <family val="2"/>
      </rPr>
      <t xml:space="preserve">
</t>
    </r>
  </si>
  <si>
    <r>
      <t xml:space="preserve">Spezifikation
</t>
    </r>
    <r>
      <rPr>
        <b/>
        <sz val="10"/>
        <color theme="2" tint="-0.749992370372631"/>
        <rFont val="Arial"/>
        <family val="2"/>
      </rPr>
      <t>Specification</t>
    </r>
  </si>
  <si>
    <r>
      <t xml:space="preserve">Weitergehende Auslegungsrichtlinie
</t>
    </r>
    <r>
      <rPr>
        <b/>
        <sz val="10"/>
        <color theme="2" tint="-0.749992370372631"/>
        <rFont val="Arial"/>
        <family val="2"/>
      </rPr>
      <t>More detailed interpretation guideline</t>
    </r>
  </si>
  <si>
    <r>
      <t xml:space="preserve">Originaltext Kennzahlenbogen
</t>
    </r>
    <r>
      <rPr>
        <b/>
        <sz val="10"/>
        <color theme="2" tint="-0.749992370372631"/>
        <rFont val="Arial"/>
        <family val="2"/>
      </rPr>
      <t>Original text of indicator sheet</t>
    </r>
  </si>
  <si>
    <r>
      <t xml:space="preserve">Definitionen auf Feldebene
</t>
    </r>
    <r>
      <rPr>
        <b/>
        <sz val="12"/>
        <color theme="2" tint="-0.749992370372631"/>
        <rFont val="Arial"/>
        <family val="2"/>
      </rPr>
      <t>Definitions at field level</t>
    </r>
  </si>
  <si>
    <r>
      <t xml:space="preserve">Notwendige Datenfelder
</t>
    </r>
    <r>
      <rPr>
        <b/>
        <sz val="10"/>
        <color theme="2" tint="-0.749992370372631"/>
        <rFont val="Arial"/>
        <family val="2"/>
      </rPr>
      <t>Required data fields</t>
    </r>
  </si>
  <si>
    <r>
      <t xml:space="preserve">Feld
</t>
    </r>
    <r>
      <rPr>
        <b/>
        <sz val="8"/>
        <color theme="2" tint="-0.749992370372631"/>
        <rFont val="Arial"/>
        <family val="2"/>
      </rPr>
      <t>Field</t>
    </r>
  </si>
  <si>
    <r>
      <t xml:space="preserve">Beschreibung
</t>
    </r>
    <r>
      <rPr>
        <b/>
        <sz val="8"/>
        <color theme="2" tint="-0.749992370372631"/>
        <rFont val="Arial"/>
        <family val="2"/>
      </rPr>
      <t>Description</t>
    </r>
  </si>
  <si>
    <r>
      <t xml:space="preserve">Ausprägung
</t>
    </r>
    <r>
      <rPr>
        <b/>
        <sz val="8"/>
        <color theme="2" tint="-0.749992370372631"/>
        <rFont val="Arial"/>
        <family val="2"/>
      </rPr>
      <t>Characteristic</t>
    </r>
  </si>
  <si>
    <r>
      <t xml:space="preserve">Notwendige Bedingungen
</t>
    </r>
    <r>
      <rPr>
        <b/>
        <sz val="8"/>
        <color theme="2" tint="-0.749992370372631"/>
        <rFont val="Arial"/>
        <family val="2"/>
      </rPr>
      <t>Necessary conditions</t>
    </r>
  </si>
  <si>
    <r>
      <t xml:space="preserve">Berechnungen
</t>
    </r>
    <r>
      <rPr>
        <b/>
        <sz val="8"/>
        <color theme="2" tint="-0.749992370372631"/>
        <rFont val="Arial"/>
        <family val="2"/>
      </rPr>
      <t>Calculations</t>
    </r>
  </si>
  <si>
    <r>
      <t xml:space="preserve">Nicht operierter Primärfall (palliativ) (Grundlagendefinition)
</t>
    </r>
    <r>
      <rPr>
        <b/>
        <sz val="12"/>
        <color theme="2" tint="-0.749992370372631"/>
        <rFont val="Arial"/>
        <family val="2"/>
      </rPr>
      <t>Nonsurgical primary case (palliative) 
(basic definition)</t>
    </r>
  </si>
  <si>
    <r>
      <t>Als nicht operierter Primärfall (palliativ) werden ebenfalls nicht anerkannt:
(</t>
    </r>
    <r>
      <rPr>
        <sz val="8"/>
        <color rgb="FF494529"/>
        <rFont val="Arial"/>
        <family val="2"/>
      </rPr>
      <t>Also not recognised as primary (palliative) cases:)</t>
    </r>
    <r>
      <rPr>
        <sz val="8"/>
        <rFont val="Arial"/>
        <family val="2"/>
      </rPr>
      <t xml:space="preserve">
• praeT0 / praeTis
</t>
    </r>
    <r>
      <rPr>
        <sz val="8"/>
        <color rgb="FF494529"/>
        <rFont val="Arial"/>
        <family val="2"/>
      </rPr>
      <t>(preT0/preTis)</t>
    </r>
    <r>
      <rPr>
        <sz val="8"/>
        <rFont val="Arial"/>
        <family val="2"/>
      </rPr>
      <t xml:space="preserve">
</t>
    </r>
  </si>
  <si>
    <r>
      <t xml:space="preserve">Nicht operierter Primärfall (kurativ) (Grundlagendefinition)
</t>
    </r>
    <r>
      <rPr>
        <b/>
        <sz val="12"/>
        <color theme="2" tint="-0.749992370372631"/>
        <rFont val="Arial"/>
        <family val="2"/>
      </rPr>
      <t>Nonsurgical primary case (curative) 
(basic definition)</t>
    </r>
  </si>
  <si>
    <r>
      <t xml:space="preserve">FAQ zu Algorithmen
</t>
    </r>
    <r>
      <rPr>
        <b/>
        <sz val="10"/>
        <color theme="2" tint="-0.749992370372631"/>
        <rFont val="Arial"/>
        <family val="2"/>
      </rPr>
      <t>FAQ on algorithms</t>
    </r>
  </si>
  <si>
    <r>
      <t xml:space="preserve">Notwendige Datenfelder
</t>
    </r>
    <r>
      <rPr>
        <b/>
        <sz val="10"/>
        <color theme="2" tint="-0.749992370372631"/>
        <rFont val="Arial"/>
        <family val="2"/>
      </rPr>
      <t>Required data fields</t>
    </r>
    <r>
      <rPr>
        <b/>
        <sz val="10"/>
        <color indexed="8"/>
        <rFont val="Arial"/>
        <family val="2"/>
      </rPr>
      <t xml:space="preserve">
</t>
    </r>
  </si>
  <si>
    <r>
      <t xml:space="preserve">Kennzahlendefinitionen auf Feldebene
</t>
    </r>
    <r>
      <rPr>
        <b/>
        <sz val="12"/>
        <color theme="2" tint="-0.749992370372631"/>
        <rFont val="Arial"/>
        <family val="2"/>
      </rPr>
      <t>Indicator definitions at field level</t>
    </r>
  </si>
  <si>
    <r>
      <t xml:space="preserve">Adenokarzinome (Histologie-Codes)
</t>
    </r>
    <r>
      <rPr>
        <b/>
        <sz val="12"/>
        <color theme="2" tint="-0.749992370372631"/>
        <rFont val="Arial"/>
        <family val="2"/>
      </rPr>
      <t>Adenocarcinomas (histology codes)</t>
    </r>
  </si>
  <si>
    <r>
      <t xml:space="preserve">Fallzuordnung
</t>
    </r>
    <r>
      <rPr>
        <b/>
        <sz val="12"/>
        <color theme="2" tint="-0.749992370372631"/>
        <rFont val="Arial"/>
        <family val="2"/>
      </rPr>
      <t>Case assignment</t>
    </r>
  </si>
  <si>
    <r>
      <t xml:space="preserve">Nenner Datenfelder:
</t>
    </r>
    <r>
      <rPr>
        <b/>
        <sz val="10"/>
        <color theme="2" tint="-0.749992370372631"/>
        <rFont val="Arial"/>
        <family val="2"/>
      </rPr>
      <t>Denominator for data fields:</t>
    </r>
  </si>
  <si>
    <t>Zähler Datenfelder:
Numerator for data fields:</t>
  </si>
  <si>
    <r>
      <t>Primärfälle operativ elektiv operiert (Zählzeitpunkt ab 1. OP) (ohne TVE)</t>
    </r>
    <r>
      <rPr>
        <sz val="8"/>
        <color rgb="FFFF0000"/>
        <rFont val="Arial"/>
        <family val="2"/>
      </rPr>
      <t xml:space="preserve">
</t>
    </r>
    <r>
      <rPr>
        <sz val="8"/>
        <color rgb="FF494529"/>
        <rFont val="Arial"/>
        <family val="2"/>
      </rPr>
      <t>(Primary cases with elective surgery (counting time point starting from 1st operation) (without transanal wall resection))</t>
    </r>
  </si>
  <si>
    <r>
      <t xml:space="preserve">Anastomoseinsuffizienzen (re-interventionsbedürftig)
</t>
    </r>
    <r>
      <rPr>
        <sz val="8"/>
        <color rgb="FF494529"/>
        <rFont val="Arial"/>
        <family val="2"/>
      </rPr>
      <t>(Anastomotic insufficiencies (requiring repeat intervention))</t>
    </r>
  </si>
  <si>
    <t xml:space="preserve">Specification of case types for primary tumours (D4 = 1): In surgical and endoscopic primary cases, the tumour is excised. This can be done either with conventional surgery and percutaneous endoscopy, or laparoscopically or by transanal full-thickness excision (surgical primary case); or endoluminalley and endoscopically (endoscopic primary case). Endoluminal endoscopic interventions include e.g. polypectomies, mucosal resections and ESD. 
1) OPS codes for convenional surgery or percutaneous endoscopic (laparoscopic) primary therapy (surgical primary cases):
5-455.*; partial resection of the colon
5-456.*; (total) colectomy and proctocolectomy
5-458.*; extended colon resection with removal of adjacent organs (up to 2013)
5-484.*; rectum resection with sphincter preservation
5-485.*; rectum resection without sphincter preservation
2) OPS codes for endoluminal endoskopic primary therapy (endoskopic primary cases):
5-452.*; local excision and destruction of diseased tissue in the colon
Even though transanal full-thickness excisions can be counted as surgical primary cases as of the audit year 2017, these cases will still be registered in category "2 = endoscopic primary case". The specification will then be made via the OPS code from "F2 Endoscopic primary therapy - OPS code" 5-482.* (peranal local excision and destruction of diseased tissue in the rectum)
3) In non surgical (palliative) primary cases, the tumour is not removed. The case is assigned as a "primary palliative case" if the patient receives palliative radiotherapy and /or systemic therapy, or best supportive care (simultaneously a centre case so therapy is based on the tumour conference decision).
4) Primary cases are rectum cancer patients who received radio-chemotherapy or radiotherapy and achieved (y)T0 status after successful systemic therapy/radiotherapy, and opt not to have surgery. 
Watch &amp; wait cases are patients with newly diagnosed rectum cancer, who received radio-chemotherapy or radiotherapy and achieved clinical complete remission, and do not have surgery (within the first 6 months after initiation of therapy). If these patients secondarily get surgery for tumour recurrence or other reasons within that interval, they count as surgical primary cases. 
5) Documented patients, who do not meet the requirements for a primary case (i.e. second opinion etc.) </t>
  </si>
  <si>
    <r>
      <t xml:space="preserve">F2
X-XXX.XX / X-XXX.X
(mind. X-XXX. muss korrekt sein)
oder TVE
</t>
    </r>
    <r>
      <rPr>
        <sz val="8"/>
        <color theme="2" tint="-0.749992370372631"/>
        <rFont val="Arial"/>
        <family val="2"/>
      </rPr>
      <t>F2
X-XXX.XX / X-XXX.X
(at least X–XXX. must be correct)
or transanal full-thickness excision</t>
    </r>
  </si>
  <si>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r>
      <rPr>
        <sz val="8"/>
        <color rgb="FFFF0000"/>
        <rFont val="Arial"/>
        <family val="2"/>
      </rPr>
      <t xml:space="preserve">
</t>
    </r>
  </si>
  <si>
    <r>
      <t xml:space="preserve">C1 Grundgesamtheit - Kategorisierung des Tudoku-Systems
</t>
    </r>
    <r>
      <rPr>
        <sz val="8"/>
        <color theme="2" tint="-0.749992370372631"/>
        <rFont val="Arial"/>
        <family val="2"/>
      </rPr>
      <t>C1 Basic statistical population — categorisation of the tumour documentation system</t>
    </r>
  </si>
  <si>
    <t>5.452.* | leer
5.452.* | empty</t>
  </si>
  <si>
    <r>
      <t xml:space="preserve">C1
1 = operativer Primärfall
2 = endoskopischer Primärfall / TVE
3 = nicht operierter (palliativer) Primärfall
4 = Watch &amp; Wait (ehemals nicht operierter (kurativer) / nicht endoskopisch Primärfall)
5 = kein Primärfall
</t>
    </r>
    <r>
      <rPr>
        <sz val="8"/>
        <color theme="2" tint="-0.749992370372631"/>
        <rFont val="Arial"/>
        <family val="2"/>
      </rPr>
      <t xml:space="preserve">C1
1 = surgical primary case
2 = endoscopic primary case / transanal full-thickness resection (TVE)
3 = nonsurgical (palliative) primary case
4 = Watch &amp; Wait (previously non-surgical (curative)/ non-endoscopic primary case)
5 = not a primary case
</t>
    </r>
    <r>
      <rPr>
        <sz val="8"/>
        <color rgb="FF494529"/>
        <rFont val="Arial"/>
        <family val="2"/>
      </rPr>
      <t xml:space="preserve">
</t>
    </r>
  </si>
  <si>
    <t xml:space="preserve">C1
1 = surgical primary case
2 = endoscopic primary case / transanal full-thickness resection (TVE)
3 = nonsurgical (palliative) primary case
4 = Watch &amp; Wait (previously non-surgical (curative)/ non-endoscopic primary case)
5 = not a primary case
</t>
  </si>
  <si>
    <r>
      <t xml:space="preserve">Wann besteht eine positive Familienanamnese?
</t>
    </r>
    <r>
      <rPr>
        <sz val="8"/>
        <color theme="2" tint="-0.749992370372631"/>
        <rFont val="Arial"/>
        <family val="2"/>
      </rPr>
      <t>When does the family history count as "positive"?</t>
    </r>
  </si>
  <si>
    <r>
      <rPr>
        <sz val="8"/>
        <rFont val="Arial"/>
        <family val="2"/>
      </rPr>
      <t>Grundlage ist QI 1 der S3-LL für das CRC, der sich wiederum auf Empfehlungen für die prätherapeutische Diagnostik bezieht (Kap. 7.17 der LL). Daher können hier für den Zähler nur prätherapeutische MRTs angerechnet werden.</t>
    </r>
    <r>
      <rPr>
        <sz val="8"/>
        <color rgb="FFFF0000"/>
        <rFont val="Arial"/>
        <family val="2"/>
      </rPr>
      <t xml:space="preserve">
</t>
    </r>
    <r>
      <rPr>
        <sz val="8"/>
        <color theme="2" tint="-0.749992370372631"/>
        <rFont val="Arial"/>
        <family val="2"/>
      </rPr>
      <t xml:space="preserve">Basis for this indicator is Q! 1 of the S3 guideline for colorectal cancer, which is based upon the recommendations for pretherapeutic diagnostic measures (chapter 7.17 of the guideline). Thus, only pretherapeutic MRIs can be counted for the numerator here. </t>
    </r>
  </si>
  <si>
    <r>
      <rPr>
        <sz val="8"/>
        <rFont val="Arial"/>
        <family val="2"/>
      </rPr>
      <t>Kann ein posttherapeutisches MRT für den Zähler der Kennzahl angerechnet werden?</t>
    </r>
    <r>
      <rPr>
        <sz val="8"/>
        <color rgb="FFFF0000"/>
        <rFont val="Arial"/>
        <family val="2"/>
      </rPr>
      <t xml:space="preserve">
</t>
    </r>
    <r>
      <rPr>
        <sz val="8"/>
        <color theme="2" tint="-0.749992370372631"/>
        <rFont val="Arial"/>
        <family val="2"/>
      </rPr>
      <t>Can a posttherapeutic MRI count for the numerator of the indicator?</t>
    </r>
  </si>
  <si>
    <r>
      <t xml:space="preserve">Zählen Transanale Vollwandexzisionen (TVE) in den Nenner?
</t>
    </r>
    <r>
      <rPr>
        <sz val="8"/>
        <color theme="2" tint="-0.749992370372631"/>
        <rFont val="Arial"/>
        <family val="2"/>
      </rPr>
      <t>Do transanal full-thickness excisions (TVE) count for the denominator?</t>
    </r>
  </si>
  <si>
    <r>
      <rPr>
        <sz val="8"/>
        <rFont val="Arial"/>
        <family val="2"/>
      </rPr>
      <t>Nein.</t>
    </r>
    <r>
      <rPr>
        <sz val="8"/>
        <color rgb="FFFF0000"/>
        <rFont val="Arial"/>
        <family val="2"/>
      </rPr>
      <t xml:space="preserve">
</t>
    </r>
    <r>
      <rPr>
        <sz val="8"/>
        <color theme="2" tint="-0.749992370372631"/>
        <rFont val="Arial"/>
        <family val="2"/>
      </rPr>
      <t>No.</t>
    </r>
  </si>
  <si>
    <r>
      <t xml:space="preserve">N6 Postoperative Chemotherapie - Beginn
</t>
    </r>
    <r>
      <rPr>
        <sz val="8"/>
        <color theme="2" tint="-0.749992370372631"/>
        <rFont val="Arial"/>
        <family val="2"/>
      </rPr>
      <t>N6 Postoperative chemotherapy - start</t>
    </r>
  </si>
  <si>
    <r>
      <t xml:space="preserve">G2 Chirurgische Primärtherapie - Datum operative Tumorentfernung (1. OP)
</t>
    </r>
    <r>
      <rPr>
        <sz val="8"/>
        <color theme="2" tint="-0.749992370372631"/>
        <rFont val="Arial"/>
        <family val="2"/>
      </rPr>
      <t>G2 Surgical primary therapy — date of surgical tumour removal (1st op.)</t>
    </r>
  </si>
  <si>
    <r>
      <t xml:space="preserve">Abstand 
</t>
    </r>
    <r>
      <rPr>
        <sz val="8"/>
        <color indexed="8"/>
        <rFont val="Calibri"/>
        <family val="2"/>
      </rPr>
      <t>≤</t>
    </r>
    <r>
      <rPr>
        <sz val="8"/>
        <color indexed="8"/>
        <rFont val="Arial"/>
        <family val="2"/>
      </rPr>
      <t xml:space="preserve"> 56 Tage
</t>
    </r>
    <r>
      <rPr>
        <sz val="8"/>
        <color theme="2" tint="-0.749992370372631"/>
        <rFont val="Arial"/>
        <family val="2"/>
      </rPr>
      <t>Differenz
≤ 56 days</t>
    </r>
  </si>
  <si>
    <t>KB - Transanale Vollwandexzision
Indicator sheet - transanal full-thickness excision</t>
  </si>
  <si>
    <t>A6 Master data - declaration of consent to documentation of patient data in the tumour documentation system</t>
  </si>
  <si>
    <t>All values are permitted; however, it needs to be taken into account that only the following OPS codes correspond to conventional surgical or percutaneous endoscopic (laparoscopic) primary therapy (surgical primary cases):
5-455.*: partial resection of the colon
5-456.*: (total) colectomy and proctocolectomy
5-458.*: extended colon resection with removal of neighboring organs (only for primary cases before 2013)
5-484.*: rectum resection with sphincter preservation 
5-485.*: rectum resection without sphincter preservation
5-987.* use of a surgical robot
5-458. ' has been deleted since the 2013 version.
EXCLUDING 5-452.* and 5-482.* (transanal full-thickness excision, TVE). This is registered in data field F2.</t>
  </si>
  <si>
    <t>Transanal full-thickness excision as a subset of the surgical primary case (attribution via tumour documentation system</t>
  </si>
  <si>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</si>
  <si>
    <r>
      <rPr>
        <sz val="8"/>
        <rFont val="Arial"/>
        <family val="2"/>
      </rPr>
      <t>OPS-Codes mit 5-482.* (Operationen am Rektum) bei Kolonfällen unplausibel. Bitte OPS-Code leer lassen.</t>
    </r>
    <r>
      <rPr>
        <sz val="8"/>
        <color rgb="FFFF0000"/>
        <rFont val="Arial"/>
        <family val="2"/>
      </rPr>
      <t xml:space="preserve">
</t>
    </r>
    <r>
      <rPr>
        <sz val="8"/>
        <color theme="2" tint="-0.749992370372631"/>
        <rFont val="Arial"/>
        <family val="2"/>
      </rPr>
      <t>OPS codes with 5-482.* (surgery on the rectum) is implausible in colon cancer patients. Please leave OPS code void.</t>
    </r>
  </si>
  <si>
    <r>
      <rPr>
        <sz val="8"/>
        <rFont val="Arial"/>
        <family val="2"/>
      </rPr>
      <t xml:space="preserve">Als operativer Primärfall werden ebenfalls nicht anerkannt:
</t>
    </r>
    <r>
      <rPr>
        <sz val="8"/>
        <color rgb="FF494529"/>
        <rFont val="Arial"/>
        <family val="2"/>
      </rPr>
      <t>(Also not recognised as surgical primary cases are:)</t>
    </r>
    <r>
      <rPr>
        <sz val="8"/>
        <rFont val="Arial"/>
        <family val="2"/>
      </rPr>
      <t xml:space="preserve">
• pT0 / pTis ohne neoadjuvante Vorbehandlung
</t>
    </r>
    <r>
      <rPr>
        <sz val="8"/>
        <color rgb="FF494529"/>
        <rFont val="Arial"/>
        <family val="2"/>
      </rPr>
      <t>(pT0 / pTis without prior neoadjuvant treatment)</t>
    </r>
    <r>
      <rPr>
        <sz val="8"/>
        <rFont val="Arial"/>
        <family val="2"/>
      </rPr>
      <t xml:space="preserve">
• praeT0 / praeTis mit neoadjuvante Vorbehandlung</t>
    </r>
    <r>
      <rPr>
        <sz val="8"/>
        <color rgb="FFFF0000"/>
        <rFont val="Arial"/>
        <family val="2"/>
      </rPr>
      <t xml:space="preserve">
</t>
    </r>
    <r>
      <rPr>
        <sz val="8"/>
        <color rgb="FF494529"/>
        <rFont val="Arial"/>
        <family val="2"/>
      </rPr>
      <t xml:space="preserve">(preT0/preTis with prior neoadjuvant treatment)
Obwohl transanale Vollwandexzisionen (TVE)  ab dem Auditjahr 2017 ebenfalls zu den operativen Primärfällen gezählt werden können, werden Sie weiterhin unter der Kategorie "2 = endoskopischer Primärfall" gezählt. Die Differenzierung erfolgt dann über den OPS-Code (siehe Erläuterungen F2 Endoskopische Primärtherapie) </t>
    </r>
    <r>
      <rPr>
        <strike/>
        <sz val="8"/>
        <color rgb="FFFF0000"/>
        <rFont val="Arial"/>
        <family val="2"/>
      </rPr>
      <t xml:space="preserve">
</t>
    </r>
    <r>
      <rPr>
        <sz val="8"/>
        <color theme="0" tint="-0.499984740745262"/>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</si>
  <si>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sz val="8"/>
        <color rgb="FF494529"/>
        <rFont val="Arial"/>
        <family val="2"/>
      </rPr>
      <t>Was zählt als Transanale Vollwandexzision?</t>
    </r>
    <r>
      <rPr>
        <sz val="8"/>
        <color rgb="FFFF0000"/>
        <rFont val="Arial"/>
        <family val="2"/>
      </rPr>
      <t xml:space="preserve">
</t>
    </r>
    <r>
      <rPr>
        <sz val="8"/>
        <color theme="2" tint="-0.749992370372631"/>
        <rFont val="Arial"/>
        <family val="2"/>
      </rPr>
      <t>What counts as a transanal full-thickness excision?</t>
    </r>
  </si>
  <si>
    <r>
      <t>Als endoskopischer Primärfall werden ebenfalls nicht anerkannt:
(</t>
    </r>
    <r>
      <rPr>
        <sz val="8"/>
        <color rgb="FF494529"/>
        <rFont val="Arial"/>
        <family val="2"/>
      </rPr>
      <t>Also not recognised as endoscopic primary tumours:)</t>
    </r>
    <r>
      <rPr>
        <sz val="8"/>
        <rFont val="Arial"/>
        <family val="2"/>
      </rPr>
      <t xml:space="preserve">
• praeT0/praeTis nach Polypektomie (5-452.*)
</t>
    </r>
    <r>
      <rPr>
        <sz val="8"/>
        <color rgb="FF494529"/>
        <rFont val="Arial"/>
        <family val="2"/>
      </rPr>
      <t>(preT0/preTis after polypectomy (5-452.*))</t>
    </r>
    <r>
      <rPr>
        <sz val="8"/>
        <rFont val="Arial"/>
        <family val="2"/>
      </rPr>
      <t xml:space="preserve">
• pT0/pTis nach 5-482.*
</t>
    </r>
    <r>
      <rPr>
        <sz val="8"/>
        <color rgb="FF494529"/>
        <rFont val="Arial"/>
        <family val="2"/>
      </rPr>
      <t>(pT0/pTis after 5-482.*)</t>
    </r>
    <r>
      <rPr>
        <sz val="8"/>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t>
    </r>
    <r>
      <rPr>
        <sz val="8"/>
        <color rgb="FFFF0000"/>
        <rFont val="Arial"/>
        <family val="2"/>
      </rPr>
      <t xml:space="preserve">  </t>
    </r>
    <r>
      <rPr>
        <sz val="8"/>
        <color rgb="FF494529"/>
        <rFont val="Arial"/>
        <family val="2"/>
      </rPr>
      <t xml:space="preserve">(siehe Erläuterungen F2 Endoskopische Primärtherapie) </t>
    </r>
    <r>
      <rPr>
        <strike/>
        <sz val="8"/>
        <color rgb="FFFF0000"/>
        <rFont val="Arial"/>
        <family val="2"/>
      </rPr>
      <t xml:space="preserve">
</t>
    </r>
    <r>
      <rPr>
        <sz val="8"/>
        <color theme="2" tint="-0.749992370372631"/>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</si>
  <si>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t>Es ist immer die Entfernung des Primärtumors gemeint.</t>
  </si>
  <si>
    <t xml:space="preserve">Email FE-Wittmer (28.11.2016)
Ist mit der OP immer die Entfernung des Primärtumors gemeint oder könnte als Ausgangspunkt auch, nach Wundheilungsstörung, ein Vacc genommen werden?
</t>
  </si>
  <si>
    <t>D5 Diagnose -  ICD-O-Lokalisation (ICD-O-2 und ICD-O-3)
D5 Diagnosis — ICD-O location (ICD-O-2 and ICD-O-3)</t>
  </si>
  <si>
    <t>Grundlage des Erhebungsbogens stellt die TNM – Klassifikation maligner Tumoren,
8. Auflage 2017 sowie die ICD-Klassifikation ICD-10-GM 2017 (DIMDI) und die OPS-Klassifikation OPS 2017 (DIMDI) dar.</t>
  </si>
  <si>
    <r>
      <t xml:space="preserve">Primärfälle Darmkrebs
</t>
    </r>
    <r>
      <rPr>
        <sz val="8"/>
        <color theme="1"/>
        <rFont val="Arial"/>
        <family val="2"/>
      </rPr>
      <t>Def. gemäß EB</t>
    </r>
  </si>
  <si>
    <r>
      <t xml:space="preserve">Operativ </t>
    </r>
    <r>
      <rPr>
        <sz val="6"/>
        <color theme="1"/>
        <rFont val="Arial"/>
        <family val="2"/>
      </rPr>
      <t>1)</t>
    </r>
  </si>
  <si>
    <r>
      <t xml:space="preserve">Endoskopisch </t>
    </r>
    <r>
      <rPr>
        <sz val="8"/>
        <color theme="1"/>
        <rFont val="Arial"/>
        <family val="2"/>
      </rPr>
      <t>(außer TVE)</t>
    </r>
    <r>
      <rPr>
        <sz val="11"/>
        <color theme="1"/>
        <rFont val="Arial"/>
        <family val="2"/>
      </rPr>
      <t xml:space="preserve"> </t>
    </r>
    <r>
      <rPr>
        <sz val="6"/>
        <color theme="1"/>
        <rFont val="Arial"/>
        <family val="2"/>
      </rPr>
      <t>1)</t>
    </r>
  </si>
  <si>
    <r>
      <t xml:space="preserve">palliativ </t>
    </r>
    <r>
      <rPr>
        <sz val="6"/>
        <color theme="1"/>
        <rFont val="Arial"/>
        <family val="2"/>
      </rPr>
      <t>1)</t>
    </r>
  </si>
  <si>
    <r>
      <t xml:space="preserve">Watch and Wait </t>
    </r>
    <r>
      <rPr>
        <sz val="8"/>
        <color theme="1"/>
        <rFont val="Arial"/>
        <family val="2"/>
      </rPr>
      <t>(nicht endoskopisch
 kurativ)</t>
    </r>
    <r>
      <rPr>
        <sz val="11"/>
        <color theme="1"/>
        <rFont val="Arial"/>
        <family val="2"/>
      </rPr>
      <t xml:space="preserve"> </t>
    </r>
    <r>
      <rPr>
        <sz val="6"/>
        <color theme="1"/>
        <rFont val="Arial"/>
        <family val="2"/>
      </rPr>
      <t>1) 4)</t>
    </r>
  </si>
  <si>
    <r>
      <t xml:space="preserve">Kolon </t>
    </r>
    <r>
      <rPr>
        <sz val="6"/>
        <color theme="1"/>
        <rFont val="Arial"/>
        <family val="2"/>
      </rPr>
      <t>3)</t>
    </r>
  </si>
  <si>
    <r>
      <t xml:space="preserve">Rektum </t>
    </r>
    <r>
      <rPr>
        <sz val="6"/>
        <color theme="1"/>
        <rFont val="Arial"/>
        <family val="2"/>
      </rPr>
      <t>3)</t>
    </r>
  </si>
  <si>
    <r>
      <t xml:space="preserve">Es werden ausdrücklich ptis bei operativen Fällen ausgeschlossen. Heißt dies, dass sie für endoskopische Fälle gelten?
</t>
    </r>
    <r>
      <rPr>
        <sz val="8"/>
        <color rgb="FF494529"/>
        <rFont val="Arial"/>
        <family val="2"/>
      </rPr>
      <t>pTis lesions are explicitly excluded in surgical cases, does that mean that they are valid in endoscopic cases?</t>
    </r>
  </si>
  <si>
    <t>Patienten mit RK, bei denen in einer elektiven Tumorresektion eine Anastomose angelegt wurde (ohne TVE)</t>
  </si>
  <si>
    <t>Elektiv operierte Patienten (ohne TVE)</t>
  </si>
  <si>
    <r>
      <t xml:space="preserve">Oftmals wird eine OP mit Anastomose geplant und eine Stomaanlage aufgrund der vorliegenden Problematiken durchgeführt. Wie soll man dies dokumentieren?
</t>
    </r>
    <r>
      <rPr>
        <sz val="8"/>
        <color rgb="FF494529"/>
        <rFont val="Arial"/>
        <family val="2"/>
      </rPr>
      <t>Often times, surgery with anastomosis is planned and stoma creation is carried out due to the problems encountered. How should that be documented?</t>
    </r>
  </si>
  <si>
    <t>Bitte beide Tabellenblätter, Kolon und Rektum, getrennt bearbeiten !!!!</t>
  </si>
  <si>
    <t>Unvollständige Jahre</t>
  </si>
  <si>
    <t xml:space="preserve">Jahr der Erstdiagnose  </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</si>
  <si>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</si>
  <si>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</si>
  <si>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III  </t>
    </r>
    <r>
      <rPr>
        <vertAlign val="superscript"/>
        <sz val="8"/>
        <rFont val="Arial"/>
        <family val="2"/>
      </rPr>
      <t>1)</t>
    </r>
  </si>
  <si>
    <r>
      <t xml:space="preserve">UICC IV  </t>
    </r>
    <r>
      <rPr>
        <vertAlign val="superscript"/>
        <sz val="8"/>
        <rFont val="Arial"/>
        <family val="2"/>
      </rPr>
      <t>1)</t>
    </r>
  </si>
  <si>
    <r>
      <t xml:space="preserve">Follow-Up-Daten vom Krebsregister </t>
    </r>
    <r>
      <rPr>
        <vertAlign val="superscript"/>
        <sz val="8"/>
        <rFont val="Arial"/>
        <family val="2"/>
      </rPr>
      <t>3) 4) 5) 6)</t>
    </r>
  </si>
  <si>
    <r>
      <t xml:space="preserve">Follow-Up-Daten vom Zentrum  
(bzw. Quelle nicht bekannt) </t>
    </r>
    <r>
      <rPr>
        <vertAlign val="superscript"/>
        <sz val="8"/>
        <rFont val="Arial"/>
        <family val="2"/>
      </rPr>
      <t>3) 4)</t>
    </r>
  </si>
  <si>
    <r>
      <t xml:space="preserve">Keine Rückmeldung </t>
    </r>
    <r>
      <rPr>
        <vertAlign val="superscript"/>
        <sz val="8"/>
        <rFont val="Arial"/>
        <family val="2"/>
      </rPr>
      <t>3)</t>
    </r>
  </si>
  <si>
    <r>
      <t>1)</t>
    </r>
    <r>
      <rPr>
        <sz val="8"/>
        <rFont val="Arial"/>
        <family val="2"/>
      </rPr>
      <t xml:space="preserve"> Stratifizierung nach Tumorstatus (pathologisch); nach neoadjuvanter Vorbehandlung Berechnung des UICC-Stadiums mit dem klinischen Tumorstatus.</t>
    </r>
  </si>
  <si>
    <r>
      <t xml:space="preserve">5)  </t>
    </r>
    <r>
      <rPr>
        <sz val="8"/>
        <rFont val="Arial"/>
        <family val="2"/>
      </rPr>
      <t>In der Regel werden die Follow-Up-Daten entweder extern (Krebsregister) oder durch das Zentrum eingeholt. Eine Kombination ist jedoch möglich (keine doppelte Zuordnung!).</t>
    </r>
  </si>
  <si>
    <t xml:space="preserve">Nachsorgejahr "relevant" (Spalte A) =&gt; Sämtliche „hellgrau“ hinterlegten Felder sollten vollständig bearbeitet werden; dies gilt auch für Nullwerte (=0).         </t>
  </si>
  <si>
    <t>Ausnahmen sind die optional anzugebenden Felder OAS und DFS (Spalten Y und Z). Dezimaltrennzeichen ist das Komma (nicht der Punkt). Rundung erfolgt auf zwei Nachkommastellen.</t>
  </si>
  <si>
    <t>M30</t>
  </si>
  <si>
    <t>M30 &lt; 80%</t>
  </si>
  <si>
    <t>Follow-Up Quote der letzten 2-4 Jahre</t>
  </si>
  <si>
    <t>Follow-Up Quote der letzten 2-4 Jahre (positive Unplausibilität)</t>
  </si>
  <si>
    <t xml:space="preserve">Jahr </t>
  </si>
  <si>
    <t>Jahr</t>
  </si>
  <si>
    <r>
      <t xml:space="preserve">G1 Chirurgische Therapie - Einstufung durch ASA-Klassifikation
</t>
    </r>
    <r>
      <rPr>
        <sz val="8"/>
        <color rgb="FFFF0000"/>
        <rFont val="Arial"/>
        <family val="2"/>
      </rPr>
      <t/>
    </r>
  </si>
  <si>
    <t>Ausgehend von der ADDZ Tagung 2017 im Kloster Banz, wurde eine differenzierte Auswertung nach Risikogruppen intensiv diskutiert. Hierbei entstand auch die Fragestellung in wie weit über die OncoBox eine solche Datenerhebung automatisiert erfolgen kann, ohne dass es für die Zentren einen mehrfachen Dokumentationsaufwand bedeutet. Mit den nachfolgenden Daten, welche automatisiert über die OncoBox generiert werden, soll nun eine zentrumsübergreifende Datengrundlage erstellt werden, anhand deren die oben genannte Fragestellung weitergehenden, auf Basis aggregierter Daten, betrachtet werden kann.
Somit wird diesen Daten in dem Auditjahr 2018 keine Bedeutung in dem zentrumsspezifischen Zertifizierungsprozess zugeteilt. Die Erhebung soll wichtige Kentnisse für die weiterentwicklung des Datenmanagments innerhalb des DKG-Zertifierzierungssystems geben.</t>
  </si>
  <si>
    <t>Subgruppe</t>
  </si>
  <si>
    <t>Frauen</t>
  </si>
  <si>
    <t>Männer</t>
  </si>
  <si>
    <t xml:space="preserve">Patienten mit KK, bei denen in einer elektiven Tumorresektion eine Anastomose angelegt wurde  </t>
  </si>
  <si>
    <t>Primärfälle aus 
2015-2017 gesamt</t>
  </si>
  <si>
    <t>Alter</t>
  </si>
  <si>
    <t>≤ 49</t>
  </si>
  <si>
    <t>50-69</t>
  </si>
  <si>
    <t>≥ 70</t>
  </si>
  <si>
    <t>Tumor-stadium 
nach UICC</t>
  </si>
  <si>
    <t>II</t>
  </si>
  <si>
    <t>III</t>
  </si>
  <si>
    <t>IV</t>
  </si>
  <si>
    <t>Krebs-
vorer-
krankung</t>
  </si>
  <si>
    <t>ja</t>
  </si>
  <si>
    <t>nein</t>
  </si>
  <si>
    <t>unbekannt</t>
  </si>
  <si>
    <t>Primärfälle low risk:
(Alter &lt; 70; UICC I-III; 
Krebsvorerkrankung nein)</t>
  </si>
  <si>
    <t>Patienten mit Anastomoseninsuffizienz Grad B (mit Antibiotikagabe o. interventioneller Drainage o. transanaler Lavage / Drainage) oder C ((Re-) Laparotomie</t>
  </si>
  <si>
    <t xml:space="preserve">Mortalität postoperativ </t>
  </si>
  <si>
    <t>(4)</t>
  </si>
  <si>
    <t xml:space="preserve">Psychoonkologische Betreuung </t>
  </si>
  <si>
    <t>Primärfälle Gesamt</t>
  </si>
  <si>
    <t>Im Gegensatz zur Kennzahl im Kennzahlenbogen werden nur Primärfälle betrachtet</t>
  </si>
  <si>
    <t>(5)</t>
  </si>
  <si>
    <t xml:space="preserve">Beratung Sozialdienst </t>
  </si>
  <si>
    <r>
      <t xml:space="preserve">Follow-Up
</t>
    </r>
    <r>
      <rPr>
        <b/>
        <sz val="10"/>
        <color theme="2" tint="-0.749992370372631"/>
        <rFont val="Arial"/>
        <family val="2"/>
      </rPr>
      <t>(follow up)</t>
    </r>
  </si>
  <si>
    <r>
      <t xml:space="preserve">dd.mm.jjjj | leer </t>
    </r>
    <r>
      <rPr>
        <sz val="10"/>
        <color theme="2" tint="-0.749992370372631"/>
        <rFont val="Arial"/>
        <family val="2"/>
      </rPr>
      <t>(empty)</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</si>
  <si>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</si>
  <si>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</si>
  <si>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</si>
  <si>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</si>
  <si>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Letztes Datum "tumorfrei"
</t>
    </r>
    <r>
      <rPr>
        <sz val="10"/>
        <color theme="2" tint="-0.749992370372631"/>
        <rFont val="Arial"/>
        <family val="2"/>
      </rPr>
      <t>(last date "tumor-free")</t>
    </r>
  </si>
  <si>
    <r>
      <t xml:space="preserve">Letztes Datum "lebend"
</t>
    </r>
    <r>
      <rPr>
        <sz val="10"/>
        <color theme="2" tint="-0.749992370372631"/>
        <rFont val="Arial"/>
        <family val="2"/>
      </rPr>
      <t>(last date "alive")</t>
    </r>
  </si>
  <si>
    <t xml:space="preserve">Q2 Follow-Up-Meldung n - Lokoregionäres Rezidiv
</t>
  </si>
  <si>
    <r>
      <t xml:space="preserve">dd.mm.jjjj = Datum der ersten Meldung mit Q2=1
</t>
    </r>
    <r>
      <rPr>
        <sz val="9"/>
        <color theme="2" tint="-0.749992370372631"/>
        <rFont val="Arial"/>
        <family val="2"/>
      </rPr>
      <t>(date of first follow up with locoregional recurrence; Q2 =1)</t>
    </r>
  </si>
  <si>
    <r>
      <t xml:space="preserve">Lokoregionäres Rezidiv
</t>
    </r>
    <r>
      <rPr>
        <sz val="10"/>
        <color theme="2" tint="-0.749992370372631"/>
        <rFont val="Arial"/>
        <family val="2"/>
      </rPr>
      <t>(locoregional recurrence)</t>
    </r>
  </si>
  <si>
    <t xml:space="preserve">Q3 Follow-Up-Meldung n - Lymphknotenrezidiv
</t>
  </si>
  <si>
    <t xml:space="preserve">Q4 Follow-Up-Meldung n - Frenmetastasen
</t>
  </si>
  <si>
    <t xml:space="preserve">Q5 Follow-Up-Meldung n - Frenmetastasen
</t>
  </si>
  <si>
    <r>
      <t xml:space="preserve">dd.mm.jjjj = Datum (Q1) der ersten Meldung mit Q3=1
</t>
    </r>
    <r>
      <rPr>
        <sz val="9"/>
        <color theme="2" tint="-0.749992370372631"/>
        <rFont val="Arial"/>
        <family val="2"/>
      </rPr>
      <t>(date of first follow up with locoregional recurrence; Q3 =1)</t>
    </r>
  </si>
  <si>
    <r>
      <t xml:space="preserve">dd.mm.jjjj = Datum (Q1)  der ersten Meldung mit Q4=1
</t>
    </r>
    <r>
      <rPr>
        <sz val="9"/>
        <color theme="2" tint="-0.749992370372631"/>
        <rFont val="Arial"/>
        <family val="2"/>
      </rPr>
      <t>(date of first follow up with locoregional recurrence; Q4 =1)</t>
    </r>
  </si>
  <si>
    <r>
      <t xml:space="preserve">dd.mm.jjjj = Datum (Q1)  der ersten Meldung mit Q5=1
</t>
    </r>
    <r>
      <rPr>
        <sz val="9"/>
        <color theme="2" tint="-0.749992370372631"/>
        <rFont val="Arial"/>
        <family val="2"/>
      </rPr>
      <t>(date of first follow up with distant metastasis; Q5 =1)</t>
    </r>
  </si>
  <si>
    <t>Q1-6</t>
  </si>
  <si>
    <t>Q1+7</t>
  </si>
  <si>
    <r>
      <t xml:space="preserve">dd.mm.jjjj = Datum (Q1)  der ersten Meldung mit Q6 = 1 │ 2 │ 3)
</t>
    </r>
    <r>
      <rPr>
        <sz val="8"/>
        <color theme="2" tint="-0.749992370372631"/>
        <rFont val="Arial"/>
        <family val="2"/>
      </rPr>
      <t>(date of first follow-up with Q6 =1 │ 2 │ 3 )</t>
    </r>
  </si>
  <si>
    <r>
      <t xml:space="preserve">dd.mm.jjjj = Datum (Q1)  der letzten Meldung mit  (Q6 = 0)
</t>
    </r>
    <r>
      <rPr>
        <sz val="8"/>
        <color theme="0" tint="-0.499984740745262"/>
        <rFont val="Arial"/>
        <family val="2"/>
      </rPr>
      <t>(date of last follow up with (Q6 = 0)</t>
    </r>
  </si>
  <si>
    <r>
      <t>dd.mm.jjjj = Datum (Q1)  der letzten Meldung mit
 (Q2 &amp; Q3 &amp; Q4 &amp; Q5 &amp; Q6 = 0)</t>
    </r>
    <r>
      <rPr>
        <sz val="8"/>
        <color rgb="FFFF0000"/>
        <rFont val="Arial"/>
        <family val="2"/>
      </rPr>
      <t xml:space="preserve">
</t>
    </r>
    <r>
      <rPr>
        <sz val="8"/>
        <color theme="0" tint="-0.499984740745262"/>
        <rFont val="Arial"/>
        <family val="2"/>
      </rPr>
      <t>(date of last follow up with  (Q2 &amp; Q3 &amp; Q4 &amp; Q5 &amp; Q6 = 0)</t>
    </r>
  </si>
  <si>
    <t>Algortihmus zur Berechnung der Angaben im Patientenprofil</t>
  </si>
  <si>
    <t>(patient form)</t>
  </si>
  <si>
    <t>Matrix - KM-Zellen DFS I
Matrix - KM cells, DFS I</t>
  </si>
  <si>
    <t>Matrix - KM-Zellen OAS I
Matrix - KM cells, OAS I</t>
  </si>
  <si>
    <t>Matrix - KM-Zellen OAS II
Matrix - KM cells, OAS II</t>
  </si>
  <si>
    <t>Matrix - Kolon
Matrix - colon</t>
  </si>
  <si>
    <t>Matrix - Verifizierung
Matrix - verification</t>
  </si>
  <si>
    <t>XML-Struktur
XML structure</t>
  </si>
  <si>
    <t>Appendix - Patientprofil
Appendix - Patient folder</t>
  </si>
  <si>
    <t>Appendix - Adenokarzinome
Appendix - adenocarcinomas</t>
  </si>
  <si>
    <t>Appendix Fallzuordnung
Appendix - case assignment</t>
  </si>
  <si>
    <r>
      <t>Zensierung nach exakt 1826 Tagen (5,0 Jahre)
Wenn (Q1</t>
    </r>
    <r>
      <rPr>
        <vertAlign val="superscript"/>
        <sz val="8"/>
        <color indexed="8"/>
        <rFont val="Arial"/>
        <family val="2"/>
      </rPr>
      <t>Ta</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&amp;&amp; (Q1</t>
    </r>
    <r>
      <rPr>
        <vertAlign val="superscript"/>
        <sz val="8"/>
        <color indexed="8"/>
        <rFont val="Arial"/>
        <family val="2"/>
      </rPr>
      <t>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Q1T</t>
    </r>
    <r>
      <rPr>
        <vertAlign val="superscript"/>
        <sz val="8"/>
        <color indexed="8"/>
        <rFont val="Arial"/>
        <family val="2"/>
      </rPr>
      <t>b</t>
    </r>
    <r>
      <rPr>
        <sz val="8"/>
        <color indexed="8"/>
        <rFont val="Arial"/>
        <family val="2"/>
      </rPr>
      <t xml:space="preserve"> ist die einzige Follow-Up-Meldung, dann
(Q1T</t>
    </r>
    <r>
      <rPr>
        <vertAlign val="superscript"/>
        <sz val="8"/>
        <color indexed="8"/>
        <rFont val="Arial"/>
        <family val="2"/>
      </rPr>
      <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</si>
  <si>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"gesund-Meldung"
Wenn (Q1</t>
    </r>
    <r>
      <rPr>
        <vertAlign val="superscript"/>
        <sz val="8"/>
        <rFont val="Arial"/>
        <family val="2"/>
      </rPr>
      <t>Ta</t>
    </r>
    <r>
      <rPr>
        <sz val="8"/>
        <rFont val="Arial"/>
        <family val="2"/>
      </rPr>
      <t xml:space="preserve">  mit (Q2 &amp; Q3 &amp; Q4 &amp; Q5 &amp; Q6 = 0) =   T</t>
    </r>
    <r>
      <rPr>
        <vertAlign val="superscript"/>
        <sz val="8"/>
        <rFont val="Arial"/>
        <family val="2"/>
      </rPr>
      <t>CO</t>
    </r>
    <r>
      <rPr>
        <sz val="8"/>
        <rFont val="Arial"/>
        <family val="2"/>
      </rPr>
      <t>-1) &amp;&amp; (Q1</t>
    </r>
    <r>
      <rPr>
        <vertAlign val="superscript"/>
        <sz val="8"/>
        <rFont val="Arial"/>
        <family val="2"/>
      </rPr>
      <t>Tb</t>
    </r>
    <r>
      <rPr>
        <sz val="8"/>
        <rFont val="Arial"/>
        <family val="2"/>
      </rPr>
      <t xml:space="preserve">  mit (Q2 | Q3 | Q4 | Q5 = 1 OR Q6 = 1 │ 2 │ 3) =   T</t>
    </r>
    <r>
      <rPr>
        <vertAlign val="superscript"/>
        <sz val="8"/>
        <rFont val="Arial"/>
        <family val="2"/>
      </rPr>
      <t>CO</t>
    </r>
    <r>
      <rPr>
        <sz val="8"/>
        <rFont val="Arial"/>
        <family val="2"/>
      </rPr>
      <t>+ 1), dann Zensierung Z (ζi  = 0) nach (SUMME = Q1</t>
    </r>
    <r>
      <rPr>
        <vertAlign val="superscript"/>
        <sz val="8"/>
        <rFont val="Arial"/>
        <family val="2"/>
      </rPr>
      <t>Ta</t>
    </r>
    <r>
      <rPr>
        <sz val="8"/>
        <rFont val="Arial"/>
        <family val="2"/>
      </rPr>
      <t xml:space="preserve"> - D1) Tagen
</t>
    </r>
  </si>
  <si>
    <r>
      <t>Zensierung nach Tagen zw. Erstdiagnose und der letzten "gesund-Meldung
Wenn (Q1</t>
    </r>
    <r>
      <rPr>
        <vertAlign val="superscript"/>
        <sz val="8"/>
        <color indexed="8"/>
        <rFont val="Arial"/>
        <family val="2"/>
      </rPr>
      <t>T</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dann Zensierung Z (ζi  =0) nach (SUMME = Q1</t>
    </r>
    <r>
      <rPr>
        <vertAlign val="superscript"/>
        <sz val="8"/>
        <color indexed="8"/>
        <rFont val="Arial"/>
        <family val="2"/>
      </rPr>
      <t>T</t>
    </r>
    <r>
      <rPr>
        <sz val="8"/>
        <color indexed="8"/>
        <rFont val="Arial"/>
        <family val="2"/>
      </rPr>
      <t xml:space="preserve"> - D1) Tagen
</t>
    </r>
  </si>
  <si>
    <r>
      <rPr>
        <b/>
        <sz val="8"/>
        <rFont val="Arial"/>
        <family val="2"/>
      </rPr>
      <t>Anzahl Tage zwischen Erstdiagnose und aktuellster Follow-Up-Meldung "tumorfrei"</t>
    </r>
    <r>
      <rPr>
        <sz val="8"/>
        <rFont val="Arial"/>
        <family val="2"/>
      </rPr>
      <t xml:space="preserve">
Wenn (Q1 mit (Q2 &amp; Q3 &amp; Q4 &amp; Q5 &amp; Q6 = 0 &amp;&amp; Q6 = 0), dann Zensierung Z (ζi  =0) nach (SUMME = Q1 - D1) Tagen
</t>
    </r>
  </si>
  <si>
    <r>
      <rPr>
        <b/>
        <sz val="8"/>
        <rFont val="Arial"/>
        <family val="2"/>
      </rPr>
      <t>Zensierung nach Tagen zwischen Erstdiagnose und Tod</t>
    </r>
    <r>
      <rPr>
        <sz val="8"/>
        <rFont val="Arial"/>
        <family val="2"/>
      </rPr>
      <t xml:space="preserve">
Wenn (Q1</t>
    </r>
    <r>
      <rPr>
        <vertAlign val="superscript"/>
        <sz val="8"/>
        <rFont val="Arial"/>
        <family val="2"/>
      </rPr>
      <t xml:space="preserve"> </t>
    </r>
    <r>
      <rPr>
        <sz val="8"/>
        <rFont val="Arial"/>
        <family val="2"/>
      </rPr>
      <t>mit (Q2 &amp; Q3 &amp; Q4 &amp; Q5</t>
    </r>
    <r>
      <rPr>
        <sz val="10"/>
        <rFont val="Arial"/>
        <family val="2"/>
      </rPr>
      <t xml:space="preserve"> </t>
    </r>
    <r>
      <rPr>
        <sz val="10"/>
        <rFont val="Calibri"/>
        <family val="2"/>
      </rPr>
      <t>≠</t>
    </r>
    <r>
      <rPr>
        <sz val="8"/>
        <rFont val="Arial"/>
        <family val="2"/>
      </rPr>
      <t xml:space="preserve"> 1 | 2 </t>
    </r>
    <r>
      <rPr>
        <u/>
        <sz val="8"/>
        <rFont val="Arial"/>
        <family val="2"/>
      </rPr>
      <t>&amp;&amp;</t>
    </r>
    <r>
      <rPr>
        <sz val="8"/>
        <rFont val="Arial"/>
        <family val="2"/>
      </rPr>
      <t xml:space="preserve">  Q6 = 1 │ 2 │ 3), dann Ereignis (ζi  =</t>
    </r>
    <r>
      <rPr>
        <strike/>
        <sz val="8"/>
        <rFont val="Arial"/>
        <family val="2"/>
      </rPr>
      <t>0</t>
    </r>
    <r>
      <rPr>
        <sz val="8"/>
        <rFont val="Arial"/>
        <family val="2"/>
      </rPr>
      <t xml:space="preserve"> 1) nach (SUMME = Q1 - D1) Tagen
</t>
    </r>
  </si>
  <si>
    <r>
      <t xml:space="preserve">In der Kennzahl wird nur gefragt, ob die Angabe zum Abstand in mm vorhanden ist. Die Dokumentation des Abstandes in mm und Auswertungsmöglichkeit des Abstandes sind nicht erforderlich?
</t>
    </r>
    <r>
      <rPr>
        <sz val="8"/>
        <color rgb="FF494529"/>
        <rFont val="Arial"/>
        <family val="2"/>
      </rPr>
      <t>It is only asked whether details of the distance in millimetres are available. Are documenting the distance in millimetres and the option for evaluating the distance not required?</t>
    </r>
  </si>
  <si>
    <t>TNM - Klassifikation maligner Tumor, 8. Auflage, 2017, S. 101</t>
  </si>
  <si>
    <t>D10
M0 | M1 | M1a | M1b | M1c | MX</t>
  </si>
  <si>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</si>
  <si>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TNM - Klassifikation maligner Tumor,  Achte Auflage, 2017, S. 15</t>
  </si>
  <si>
    <t>TNM - Klassifikation maligner Tumor, Achte Auflage, 2017, S. 15</t>
  </si>
  <si>
    <t>TNM Classification of Malignant Tumours, 8th ed., 2017, p.99</t>
  </si>
  <si>
    <t>TNM Classification of Malignant Tumours, 8th ed., 2017, p.100</t>
  </si>
  <si>
    <t>TNM Classification of Malignant Tumours, 7th ed., 2017, p.101</t>
  </si>
  <si>
    <t>TNM Classification of Malignant Tumours, 8th ed., 2017, p.98</t>
  </si>
  <si>
    <t xml:space="preserve">H3
M0 | M1 | M1a | M1b | M1c | MX
</t>
  </si>
  <si>
    <t>TNM Classification of Malignant Tumours, 8th ed., 2017, p.15</t>
  </si>
  <si>
    <t xml:space="preserve">Statement of whether the patient has R0 status both locally (removal of the primary tumour) and also generally (possible hepatic metastases or bone metastases), i.e. is tumor-free. The statement can only be made jointly by the treating physician (distant metastases) and pathologist (primary tumour and region).
For distinction between H6 and H7, cf. TNM Classification of Malignant Tumors, 8th ed., 2017, p.15.
</t>
  </si>
  <si>
    <r>
      <t>Information from the pathologist about the R status of the primary tumour after all operations - i.e., after a revision operation the R0 status then achieved is reported and not the R1 status after the first operation that made the revision necessary. The statement “R2” can also be made by the surgeon himself or herself.
For distinction between H6 and H7, cf. TNM Classification of Malignant Tumors, 8th ed., 201</t>
    </r>
    <r>
      <rPr>
        <sz val="8"/>
        <rFont val="Arial"/>
        <family val="2"/>
      </rPr>
      <t xml:space="preserve">7, p.15.
</t>
    </r>
  </si>
  <si>
    <t>M1 | M1a | M1b | M1c</t>
  </si>
  <si>
    <t>Wenn D10 = M1 | M1a | M1b  | M1c = UICC IV
If D10 = M1 | M1a | M1b = UICC IV</t>
  </si>
  <si>
    <t>M0 | M1 | M1a | M1b | M1c | MX</t>
  </si>
  <si>
    <r>
      <rPr>
        <sz val="8"/>
        <rFont val="Calibri"/>
        <family val="2"/>
      </rPr>
      <t>≠</t>
    </r>
    <r>
      <rPr>
        <sz val="7.2"/>
        <rFont val="Arial"/>
        <family val="2"/>
      </rPr>
      <t xml:space="preserve"> C19</t>
    </r>
  </si>
  <si>
    <t>≠ M1 | M1a | M1b  | M1c</t>
  </si>
  <si>
    <t>Ist R0 der Lebermetastasenresektion eine Voraussetzung für die Zählung im Zähler?
Is R0 of the liver metastasis resection a prerequisite for the numerator?</t>
  </si>
  <si>
    <r>
      <t xml:space="preserve">Nein.
</t>
    </r>
    <r>
      <rPr>
        <sz val="8"/>
        <rFont val="Arial"/>
        <family val="2"/>
      </rPr>
      <t>No.</t>
    </r>
  </si>
  <si>
    <t>D12
M0 | M1 | M1a | M1b  | M1c</t>
  </si>
  <si>
    <t xml:space="preserve">darf nicht M1 | M1a | M1b  | M1c | MX sein
May not be M1 | M1a | M1b| MX
</t>
  </si>
  <si>
    <t>Wenn D10 = M1 | M1a | M1b | M1c = UICC IV
Wenn D10 = M0 | MX | leer ist wird H3 relevant (Wenn H3 = M1 | M1a | M1b | M1c --&gt; UICC IV)</t>
  </si>
  <si>
    <t>H6 = R1 | R2 | RX
oder 
H3 = M1 | M1a | M1b | M1c</t>
  </si>
  <si>
    <t xml:space="preserve">             -    keine Vollremission (kein R0; post M1a/b/c) erreicht</t>
  </si>
  <si>
    <t>H6 = R1 | R2 | RX
oder  
H3 = M1 | M1a | M1b | M1c</t>
  </si>
  <si>
    <t>H6 = R1 | R2 | RX
oder 
H3 = M1 | M1a | M1b| M1c</t>
  </si>
  <si>
    <r>
      <t xml:space="preserve">Notwendige Bedingungen Operativer Primärfall Rektum
</t>
    </r>
    <r>
      <rPr>
        <b/>
        <sz val="8"/>
        <color theme="2" tint="-0.749992370372631"/>
        <rFont val="Arial"/>
        <family val="2"/>
      </rPr>
      <t>Necessary conditions</t>
    </r>
  </si>
  <si>
    <r>
      <t xml:space="preserve">Notwendige Bedingungen Operativer Primärfall Kolon
</t>
    </r>
    <r>
      <rPr>
        <b/>
        <sz val="8"/>
        <color theme="2" tint="-0.749992370372631"/>
        <rFont val="Arial"/>
        <family val="2"/>
      </rPr>
      <t>Necessary conditions</t>
    </r>
  </si>
  <si>
    <t>H9   Postoperative Histologie / Staging  - Anzahl der untersuchten Lymphknoten
H9 postoperative histology / staging — no. of lymph nodes examined</t>
  </si>
  <si>
    <t>darf leer sein
May be left empty</t>
  </si>
  <si>
    <t>R0 | R0(wide) | R0(narrow)  | R1 | R2</t>
  </si>
  <si>
    <r>
      <t xml:space="preserve">Nenner Nr. 10
</t>
    </r>
    <r>
      <rPr>
        <sz val="8"/>
        <color rgb="FF494529"/>
        <rFont val="Arial"/>
        <family val="2"/>
      </rPr>
      <t>(Denominator no. 10)</t>
    </r>
  </si>
  <si>
    <r>
      <t xml:space="preserve">Primärfall mit M1 oder Fernmetastasierung im Verlauf
</t>
    </r>
    <r>
      <rPr>
        <sz val="8"/>
        <color rgb="FF494529"/>
        <rFont val="Arial"/>
        <family val="2"/>
      </rPr>
      <t>(Adenocarcinoma)</t>
    </r>
  </si>
  <si>
    <t>Befundbericht nach operativer Resektion bei KRK</t>
  </si>
  <si>
    <t>D10
M0 | M1 | M1a | M1b | M1c |  MX</t>
  </si>
  <si>
    <t>D10 oder H3
M1 |  M1a  |  M1b |  M1c
D10 or H3 M1 | M1a | M1b | M1c</t>
  </si>
  <si>
    <t>M1 |  M1a  |  M1b |  M1c</t>
  </si>
  <si>
    <t>≠ M1 |  M1a  |  M1b |  M1c</t>
  </si>
  <si>
    <r>
      <t xml:space="preserve">M0 | M1 | M1a | M1b | M1c | MX |  leer
</t>
    </r>
    <r>
      <rPr>
        <sz val="8"/>
        <color theme="0" tint="-0.499984740745262"/>
        <rFont val="Arial"/>
        <family val="2"/>
      </rPr>
      <t>M0 | M1 | M1a | M1b |  M1c |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</si>
  <si>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</si>
  <si>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</si>
  <si>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</si>
  <si>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 MX | empty</t>
    </r>
  </si>
  <si>
    <t>Auswertungen</t>
  </si>
  <si>
    <t>Operative Primärfälle</t>
  </si>
  <si>
    <r>
      <t xml:space="preserve">Anzahl 15:
</t>
    </r>
    <r>
      <rPr>
        <b/>
        <sz val="10"/>
        <color theme="2" tint="-0.749992370372631"/>
        <rFont val="Arial"/>
        <family val="2"/>
      </rPr>
      <t>Count 15:</t>
    </r>
  </si>
  <si>
    <t>Berechnung durch XML-OncoBox auf die Primärfälle beschränkt
Calculation by the XML OncoBox limited to primary cases</t>
  </si>
  <si>
    <t>Anlage EB I1-1 (Auditjahr 2019 / Kennzahlenjahr 2018)</t>
  </si>
  <si>
    <t>Kennzahlenbogen plus Primärfälle 2016-2018</t>
  </si>
  <si>
    <t>Fall außerhalb Beobachtungszeitraum Ergebnisqualität
Anmerkung: Diese Verifizierung bezieht sich auf die Zertifizierungsrelevanten Daten (im Auditjahr 2019: 2013-2019). Wählt man in der XML-OncoBox "Zertifizierungsrelevante Daten" wird genau dieser Zeitraum betrachtet. Wählt man dagegen "Individuellen Filter" und erweitert den Zeitraum auf z.B. 2000-2013 werden alle Fälle berücksichigt.</t>
  </si>
  <si>
    <t xml:space="preserve">Berechnung durch XML-OncoBox nur für in Studien eingebrachten Primärfälle
Calculation by the XML OncoBox limited to primary cases included in research studies </t>
  </si>
  <si>
    <t xml:space="preserve">Kennzahlenjahr
</t>
  </si>
  <si>
    <r>
      <t xml:space="preserve">Es sind nur Studien zu berücksichtigen, die ein Ethikvotum aufweisen.
</t>
    </r>
    <r>
      <rPr>
        <sz val="8"/>
        <color rgb="FF494529"/>
        <rFont val="Arial"/>
        <family val="2"/>
      </rPr>
      <t>Only research studies subject to an ethics vote should be taken into account</t>
    </r>
  </si>
  <si>
    <t>1  |  2 |  9</t>
  </si>
  <si>
    <t>adjuvante Chemo regulär begonnen
(Adjuvant chemotherapy started normally)</t>
  </si>
  <si>
    <t xml:space="preserve">H9
numerisch
H9
Numerical
</t>
  </si>
  <si>
    <r>
      <rPr>
        <sz val="8"/>
        <rFont val="Calibri"/>
        <family val="2"/>
      </rPr>
      <t>≥</t>
    </r>
    <r>
      <rPr>
        <sz val="8"/>
        <rFont val="Arial"/>
        <family val="2"/>
      </rPr>
      <t xml:space="preserve"> 0</t>
    </r>
  </si>
  <si>
    <t>ECOG 0-1</t>
  </si>
  <si>
    <t>muss leer  sein
Must be left empty</t>
  </si>
  <si>
    <t>8020/3</t>
  </si>
  <si>
    <t>darf leer sein / 0 / 1</t>
  </si>
  <si>
    <t>Kennzahlenbogen Darm</t>
  </si>
  <si>
    <t>Datenqualität Kennzahlen</t>
  </si>
  <si>
    <t>Plausibel</t>
  </si>
  <si>
    <t>Bearbeitungs-qualität</t>
  </si>
  <si>
    <t>Fehlerhaft</t>
  </si>
  <si>
    <t>Unvollständig</t>
  </si>
  <si>
    <t>Kennzahlenziel</t>
  </si>
  <si>
    <t>Plausi unklar</t>
  </si>
  <si>
    <t>Soll-vorgabe</t>
  </si>
  <si>
    <t>Ist-Wert</t>
  </si>
  <si>
    <t>Daten-qualität</t>
  </si>
  <si>
    <t>Verifizierung Zentrum</t>
  </si>
  <si>
    <r>
      <t xml:space="preserve">Begründung/Ursache
</t>
    </r>
    <r>
      <rPr>
        <sz val="8"/>
        <color indexed="8"/>
        <rFont val="Arial"/>
        <family val="2"/>
      </rPr>
      <t>(min. 30 Zeichen / max. 500 Zeichen)</t>
    </r>
  </si>
  <si>
    <r>
      <t xml:space="preserve">Eingeleitete/geplante Aktionen
</t>
    </r>
    <r>
      <rPr>
        <sz val="8"/>
        <color indexed="8"/>
        <rFont val="Arial"/>
        <family val="2"/>
      </rPr>
      <t>(bei plausibler Begründung keine Aktion erforderlich)</t>
    </r>
  </si>
  <si>
    <t>Prätherapeutische Fallvorstellung</t>
  </si>
  <si>
    <t>≥ 95%</t>
  </si>
  <si>
    <t>%</t>
  </si>
  <si>
    <t>Prätherapeutische Fallvorstellung Rezidiv / metachrone Metastasen</t>
  </si>
  <si>
    <t>Postoperative Fallvorstellung</t>
  </si>
  <si>
    <r>
      <t xml:space="preserve">Operative </t>
    </r>
    <r>
      <rPr>
        <sz val="8"/>
        <color indexed="8"/>
        <rFont val="Arial"/>
        <family val="2"/>
      </rPr>
      <t xml:space="preserve">und endoskopische Primärfälle </t>
    </r>
  </si>
  <si>
    <t>&lt; 20%</t>
  </si>
  <si>
    <t>Derzeit keine Vorgaben</t>
  </si>
  <si>
    <t>Beratung Sozialdienst</t>
  </si>
  <si>
    <t>1.7.6</t>
  </si>
  <si>
    <t>Primärfälle gesamt</t>
  </si>
  <si>
    <t>≥ 5%</t>
  </si>
  <si>
    <t>Möglichst häufig Erfassung der Familienanamnese</t>
  </si>
  <si>
    <t>Genetische Beratung</t>
  </si>
  <si>
    <t>Möglichst häufig Beratung bei pos. Familienanamnese</t>
  </si>
  <si>
    <t>Immunhistochemische Bestimmung der MMR-Proteine</t>
  </si>
  <si>
    <t>≥ 90%</t>
  </si>
  <si>
    <t>RAS- und BRAF-Bestimmung zu Beginn Erstlinientherapie bei metastasiertem KRK</t>
  </si>
  <si>
    <t xml:space="preserve">Möglichst häufig KRAS- und BRAF-Bestimmung vor Erstlinientherapie </t>
  </si>
  <si>
    <t>&lt; 50%</t>
  </si>
  <si>
    <t>Möglichst geringe Komplikationsrate bei therapeutischen Koloskopien</t>
  </si>
  <si>
    <t>&lt; 0,01%</t>
  </si>
  <si>
    <t>≤ 1%</t>
  </si>
  <si>
    <t>Angabe Abstand mesorektale Faszie bei RK im unteren und mittleren Drittel</t>
  </si>
  <si>
    <t>Möglichst häufig Angabe im Befundbericht</t>
  </si>
  <si>
    <t>5.2.4</t>
  </si>
  <si>
    <t>Operative Primärfälle Kolon</t>
  </si>
  <si>
    <t>Siehe Sollvorgabe</t>
  </si>
  <si>
    <t xml:space="preserve">Operative Primärfälle Kolon </t>
  </si>
  <si>
    <t>-----</t>
  </si>
  <si>
    <t>≥ 30</t>
  </si>
  <si>
    <t>Operative Primärfälle Rektum</t>
  </si>
  <si>
    <t>Operative Primärfälle Rektum 
(inkl. TVE)</t>
  </si>
  <si>
    <t>≥ 20</t>
  </si>
  <si>
    <t>Revisions-OP's Kolon</t>
  </si>
  <si>
    <t>Möglichst niedrige Rate an Revisionsoperationen nach elektiven Operationen</t>
  </si>
  <si>
    <t>≤ 15%</t>
  </si>
  <si>
    <t>&gt;10%</t>
  </si>
  <si>
    <t xml:space="preserve">Revisions-OP's Rektum </t>
  </si>
  <si>
    <t>Möglichst niedrige Rate an Anastomoseninsuff. nach elektiven Eingriffen am Kolon</t>
  </si>
  <si>
    <t>≤ 6%</t>
  </si>
  <si>
    <t>Möglichst niedrige Rate an Anastomoseninsuff. nach elektiven Eingriffen am Rektum</t>
  </si>
  <si>
    <t>Mortalität postoperativ</t>
  </si>
  <si>
    <t>≤ 5%</t>
  </si>
  <si>
    <t>Möglichst hohe Rate an lokalen R0-Resektionen</t>
  </si>
  <si>
    <t>Lokale R0-Resektionen Rektum</t>
  </si>
  <si>
    <t>Anzeichnung Stomaposition</t>
  </si>
  <si>
    <t>Möglichst häufig präoperative Anzeichnung Stomaposition</t>
  </si>
  <si>
    <t>Adjuvante Chemotherapien Kolon (UICC Stad. III)</t>
  </si>
  <si>
    <t>≥ 70%</t>
  </si>
  <si>
    <t>Kombinationschemotherapie bei metastasiertem KRK mit systemischer Erstlinientherapie</t>
  </si>
  <si>
    <t>Möglichst häufig Kombinationschemotherapie bei metastasiertem KRK mit systemischer Erstlinientherapie</t>
  </si>
  <si>
    <t xml:space="preserve">Qualität des TME-Rektumpräparates (Angabe Pathologie) </t>
  </si>
  <si>
    <t>Möglichst häufig vollständiger Befundbericht nach vollständiger Resektion</t>
  </si>
  <si>
    <t xml:space="preserve">≥ 95% </t>
  </si>
  <si>
    <t>Beginn der adjuvanten systemischen Therapie</t>
  </si>
  <si>
    <t>Möglichst häufig Beginn der adjuvanten systemischen Therapie innerhalb der vorgegebenen Zeit</t>
  </si>
  <si>
    <t>&lt; 70%</t>
  </si>
  <si>
    <t>Strahlentherapiedosis pro Zeit</t>
  </si>
  <si>
    <t>Möglichst häufig komplette Durchführung der Strahlentherapie in der geplanten Dosis und Zeit</t>
  </si>
  <si>
    <r>
      <t xml:space="preserve">Pat. mit Bestimmung RAS- 
(= KRAS u. NRAS-Mutationen) sowie BRAF-Mutation zu Beginn der Erstlinientherapie
</t>
    </r>
    <r>
      <rPr>
        <sz val="8"/>
        <color theme="0" tint="-0.499984740745262"/>
        <rFont val="Arial"/>
        <family val="2"/>
      </rPr>
      <t>RAS and BRAF determination at the start of first-line treatment for metastasised colorectal carcinoma</t>
    </r>
  </si>
  <si>
    <t>Primärfälle des Nenners, die in der postoperativen Konferenz vorgestellt wurden</t>
  </si>
  <si>
    <t>Primärfälle des Nenners, denen eine Vorstellung zur genetischen Beratung empfohlen wurde</t>
  </si>
  <si>
    <t xml:space="preserve">Koloskopien des Nenners mit Komplikationen (Blutung, die eine Re-Intervention (Rekoloskopie, Operation) oder eine Transfusion erforderlich macht u./o. Perforation) </t>
  </si>
  <si>
    <t>Operationen des Nenners mit lokalen R0-Resektionen nach Abschluss der operativen Therapie</t>
  </si>
  <si>
    <t>Elektive Rektum-OP's (operativ) (ohne TVE)</t>
  </si>
  <si>
    <t>------</t>
  </si>
  <si>
    <t>≥ 85%</t>
  </si>
  <si>
    <t xml:space="preserve">
</t>
  </si>
  <si>
    <t xml:space="preserve">OPS 2012
OPS 2013
OPS 2014
OPS 2015
OPS 2016
OPS 2017
OPS 2018
</t>
  </si>
  <si>
    <t>OPS 2012
OPS 2013
OPS 2014
OPS 2015
OPS 2016
OPS 2017
OPS 2018</t>
  </si>
  <si>
    <t>OPS Version 2012-2018</t>
  </si>
  <si>
    <t>OPS 2012-2018</t>
  </si>
  <si>
    <t>nicht zuzuordnen</t>
  </si>
  <si>
    <t>TOTAL</t>
  </si>
  <si>
    <t>Tumordokusystem - Falldatensätze</t>
  </si>
  <si>
    <t xml:space="preserve">     davon in Ordnung</t>
  </si>
  <si>
    <t xml:space="preserve">     davon kein prätherapeutischer Fragebogen </t>
  </si>
  <si>
    <t>Teilnahmequote prätherapeutisch</t>
  </si>
  <si>
    <t>Anteil vollständige Datensätze (prä + post)</t>
  </si>
  <si>
    <t>Unplausible Zuordnung prätherapeutischer Fragebogen</t>
  </si>
  <si>
    <t>keine Fallzuordnung XML-EDIUM zu XML-Tumordoku</t>
  </si>
  <si>
    <t xml:space="preserve">     davon prätherapeutischer Fragebogen nach Beginn Therapie  </t>
  </si>
  <si>
    <t>Falldatensätze mit prätherapeutischen Fragebogen</t>
  </si>
  <si>
    <t>Spalte</t>
  </si>
  <si>
    <t>Wert</t>
  </si>
  <si>
    <t>Datenfeld</t>
  </si>
  <si>
    <t>Zeile 14</t>
  </si>
  <si>
    <t>≥ Studienstart
&amp;&amp; (Kennzahlenjahr)-mm-tt</t>
  </si>
  <si>
    <t>H</t>
  </si>
  <si>
    <t>E14 + F14 + G14</t>
  </si>
  <si>
    <t>Zeile 15</t>
  </si>
  <si>
    <t>Alle Fälle aus F14</t>
  </si>
  <si>
    <t>Zeile 16</t>
  </si>
  <si>
    <t>Zeile 18</t>
  </si>
  <si>
    <t>leer</t>
  </si>
  <si>
    <t xml:space="preserve">3
</t>
  </si>
  <si>
    <t>ODER</t>
  </si>
  <si>
    <t>UND</t>
  </si>
  <si>
    <t>Prätherapeutischer Fragebogen
Datum Fragebogen</t>
  </si>
  <si>
    <t>Alle Fälle aus F11</t>
  </si>
  <si>
    <t xml:space="preserve">C1 - Grundgesamtheit - Kategorisierung des Tudoku-Systems
</t>
  </si>
  <si>
    <t>Prätherapeutisch Datum Fragebogen &gt; G2</t>
  </si>
  <si>
    <t>Prätherapeutisch Datum Fragebogen &gt; K6</t>
  </si>
  <si>
    <t xml:space="preserve">K3 Prätherapeutische / definitive Strahlentherapie
Therapiezeitpunkt </t>
  </si>
  <si>
    <t>Prätherapeutisch Datum Fragebogen &gt; M6</t>
  </si>
  <si>
    <t>Berechnung wie Spalte F</t>
  </si>
  <si>
    <t>F15 + G15 + H15</t>
  </si>
  <si>
    <t>yyyy-mm-dd (nicht leer)</t>
  </si>
  <si>
    <t>F14 - F15 - F16</t>
  </si>
  <si>
    <t>I14 - I15 - I16</t>
  </si>
  <si>
    <t>F16 + G16 + H16</t>
  </si>
  <si>
    <t>Falldatensätze mit posttherapeutischen Fragebogen 
(nach 1 Jahr)</t>
  </si>
  <si>
    <t>Alle XML-Tags "Question" fehlen (keine Frage beantwortet)</t>
  </si>
  <si>
    <t>F18 / F14</t>
  </si>
  <si>
    <t>G18 / G14</t>
  </si>
  <si>
    <t>H18 / H14</t>
  </si>
  <si>
    <t>I18 / I14</t>
  </si>
  <si>
    <t>Zeile 19</t>
  </si>
  <si>
    <t>Zeile 10</t>
  </si>
  <si>
    <r>
      <t xml:space="preserve">PostMinus </t>
    </r>
    <r>
      <rPr>
        <b/>
        <sz val="11"/>
        <rFont val="Arial"/>
        <family val="2"/>
      </rPr>
      <t>= 90 days</t>
    </r>
  </si>
  <si>
    <t>(Kennzahlenjahr)-mm-tt</t>
  </si>
  <si>
    <t>Alle Fälle in XML-Datei mit:</t>
  </si>
  <si>
    <r>
      <rPr>
        <b/>
        <sz val="11"/>
        <color rgb="FF0000FF"/>
        <rFont val="Arial"/>
        <family val="2"/>
      </rPr>
      <t>PostPlus</t>
    </r>
    <r>
      <rPr>
        <b/>
        <sz val="11"/>
        <rFont val="Arial"/>
        <family val="2"/>
      </rPr>
      <t xml:space="preserve"> =  90 days</t>
    </r>
  </si>
  <si>
    <t>F10 + G10 + H10</t>
  </si>
  <si>
    <t>Zeile 12</t>
  </si>
  <si>
    <t>Alle Fälle in F10 mit Kategorie a), b), d), e) oder f) in "KB-Verifizierung"</t>
  </si>
  <si>
    <t>F12 + G12 + H12</t>
  </si>
  <si>
    <t>Zeile 11</t>
  </si>
  <si>
    <t>F10 - F12</t>
  </si>
  <si>
    <t>G10 - G12</t>
  </si>
  <si>
    <t>H10 - H12</t>
  </si>
  <si>
    <t>F11 + G11 + H11</t>
  </si>
  <si>
    <t xml:space="preserve">     weil „nicht in Ordnung“ </t>
  </si>
  <si>
    <t>Zeile 21</t>
  </si>
  <si>
    <t>Alle Fälle aus F18</t>
  </si>
  <si>
    <t>Posttherapeutischer Fragebogen
Datum Fragebogen</t>
  </si>
  <si>
    <t>Mindestens ein post Fragebogen muss diese Bedingung erfüllen</t>
  </si>
  <si>
    <r>
      <t xml:space="preserve">G2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G2 + 365 + </t>
    </r>
    <r>
      <rPr>
        <sz val="8"/>
        <color rgb="FF0000FF"/>
        <rFont val="Arial"/>
        <family val="2"/>
      </rPr>
      <t xml:space="preserve"> PostPlus</t>
    </r>
  </si>
  <si>
    <r>
      <t xml:space="preserve">D1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D1 + 365 + </t>
    </r>
    <r>
      <rPr>
        <sz val="8"/>
        <color rgb="FF0000FF"/>
        <rFont val="Arial"/>
        <family val="2"/>
      </rPr>
      <t xml:space="preserve"> PostPlus</t>
    </r>
  </si>
  <si>
    <t>Zeile 22</t>
  </si>
  <si>
    <t>WENN( F18&gt;0;F21/F18;0)</t>
  </si>
  <si>
    <t>WENN( G18&gt;0;G21/G18;0)</t>
  </si>
  <si>
    <t>WENN(H18&gt;0;H21/H18;0)</t>
  </si>
  <si>
    <t>WENN( I18&gt;0;I21/I18;0)</t>
  </si>
  <si>
    <t>Zeile 24</t>
  </si>
  <si>
    <t>Alle Fälle aus F12</t>
  </si>
  <si>
    <t>nicht leer</t>
  </si>
  <si>
    <t>F24 + G24 + H24</t>
  </si>
  <si>
    <t>F21 + G21 + H21</t>
  </si>
  <si>
    <t>Zeile 25</t>
  </si>
  <si>
    <t>Zeile 26</t>
  </si>
  <si>
    <t>F25 + G25 + H25</t>
  </si>
  <si>
    <t>F26 + G26 + H26</t>
  </si>
  <si>
    <t>F25 + F26</t>
  </si>
  <si>
    <t>G25 + G26</t>
  </si>
  <si>
    <t>H25 + H26</t>
  </si>
  <si>
    <t>Zeile 28</t>
  </si>
  <si>
    <t>alle Fälle  XML-EDIUM für die es keine Zuordnung zur XML-Tumordoku gibt</t>
  </si>
  <si>
    <r>
      <t>Basic Information EDIUM
Oncobox</t>
    </r>
    <r>
      <rPr>
        <b/>
        <sz val="8"/>
        <rFont val="Arial"/>
        <family val="2"/>
      </rPr>
      <t>-ID</t>
    </r>
  </si>
  <si>
    <t>Pprättherapeutischer Fragebogen
Datum Fragebogen</t>
  </si>
  <si>
    <t>mindestens 1 Frage im Block Questions beantwortet</t>
  </si>
  <si>
    <t xml:space="preserve">Alle F11 -F14 </t>
  </si>
  <si>
    <t>EDIUM</t>
  </si>
  <si>
    <t xml:space="preserve">     davon nicht in Ordnung (siehe Gesamtbetrachtung)</t>
  </si>
  <si>
    <t>Export XML-Datei</t>
  </si>
  <si>
    <t>Export aller Daten mit prätherapeutischen Fragebogen aus I15 + I18.</t>
  </si>
  <si>
    <t>KB - Kennzahl Nr. 11
Indicator no. 11</t>
  </si>
  <si>
    <t>KB - Kennzahl Nr. 15
Indicator no. 15</t>
  </si>
  <si>
    <t>KB - Kennzahl Nr. 12
Indicator no. 12</t>
  </si>
  <si>
    <t>KB - Kennzahl Nr. 13
Indicator no. 13</t>
  </si>
  <si>
    <t>KB - Kennzahl Nr. 16
Indicator no. 16</t>
  </si>
  <si>
    <t>KB - Kennzahl Nr. 17
Indicator no. 17</t>
  </si>
  <si>
    <t>KB - Kennzahl Nr. 18
Indicator no. 18</t>
  </si>
  <si>
    <t>KB - Kennzahl Nr. 19
Indicator no. 19</t>
  </si>
  <si>
    <t>KB - Kennzahl Nr. 20
Indicator no. 20</t>
  </si>
  <si>
    <t xml:space="preserve">Der aktuelle DKG-Fragebogen ist unter http://www.onkozert.de/hinweise_zertifizierung_genetische_beratung.htm abrufbar.
</t>
  </si>
  <si>
    <r>
      <t xml:space="preserve">Definition of a positive family history:
</t>
    </r>
    <r>
      <rPr>
        <u/>
        <sz val="8"/>
        <rFont val="Arial"/>
        <family val="2"/>
      </rPr>
      <t xml:space="preserve">All primary cases until including indicator year 2014
</t>
    </r>
    <r>
      <rPr>
        <sz val="8"/>
        <rFont val="Arial"/>
        <family val="2"/>
      </rPr>
      <t xml:space="preserve">A positive family history is present if one first-degree relative of the patient has ever had a colorectal cancer.
</t>
    </r>
    <r>
      <rPr>
        <u/>
        <sz val="8"/>
        <rFont val="Arial"/>
        <family val="2"/>
      </rPr>
      <t xml:space="preserve">All primary cases starting from indicator year 2015
</t>
    </r>
    <r>
      <rPr>
        <sz val="8"/>
        <rFont val="Arial"/>
        <family val="2"/>
      </rPr>
      <t>Patients with a positive patient questionnaire (see B5.1). A positive family history is present if one first-degree relative of the patient has ever had a colorectal cancer.
The new questionnaire (published on 03.07.2018) contains only 5 questions. If one of the questions is answered with "yes" a positive family medical history is attested.
(Note on the change from 3rd July 2018: as a result of the certification commission meeting on colorectal cancer on 5 March 2018 the patient questionnaire to determine the risk for a hereditary form of colorectal cancer was changed, especially in regards to improve the comprehension of the patients who fill-out the questionnaire. As the questionnaire is directed towards the patients, who were already diagnosed with colorectal cancer, the new questionnaire was also adapted and the first question (which is not directly directed towards colorectal cancer patients) was deleted.</t>
    </r>
  </si>
  <si>
    <r>
      <t xml:space="preserve">Primärfälle des Nenners, die in der postoperativen Konferenz vorgestellt wurden
</t>
    </r>
    <r>
      <rPr>
        <sz val="8"/>
        <color theme="2" tint="-0.749992370372631"/>
        <rFont val="Arial"/>
        <family val="2"/>
      </rPr>
      <t>(Primary cases of the denominator who were presented at the postoperative conference)</t>
    </r>
  </si>
  <si>
    <r>
      <t xml:space="preserve">Primärfälle des Nenners , denen eine Vorstellung zur genetischen Beratung empfohlen wurde
</t>
    </r>
    <r>
      <rPr>
        <sz val="8"/>
        <color theme="2" tint="-0.749992370372631"/>
        <rFont val="Arial"/>
        <family val="2"/>
      </rPr>
      <t>(Primary cases of the denominator who were advised to seek genetic counselling)</t>
    </r>
  </si>
  <si>
    <r>
      <t xml:space="preserve">Koloskopien des Nenners mit Komplikationen (Blutung, die eine Re-Intervention (Rekoloskopie, Operation) oder eine Transfusion erforderlich macht u./o. Perforation) 
</t>
    </r>
    <r>
      <rPr>
        <sz val="8"/>
        <color theme="2" tint="-0.749992370372631"/>
        <rFont val="Arial"/>
        <family val="2"/>
      </rPr>
      <t>(Colonoscopies of the denominator with complications (bleeding requiring repeat intervention (repeat colonoscopy, surgery) or transfusions and/or perforation))</t>
    </r>
  </si>
  <si>
    <r>
      <t xml:space="preserve">Sie beziehen sich auf die Prozeduren.
</t>
    </r>
    <r>
      <rPr>
        <sz val="8"/>
        <color theme="2" tint="-0.749992370372631"/>
        <rFont val="Arial"/>
        <family val="2"/>
      </rPr>
      <t xml:space="preserve">They refer to the procedures. </t>
    </r>
  </si>
  <si>
    <r>
      <t xml:space="preserve">5b. Beratung Sozialdienst
</t>
    </r>
    <r>
      <rPr>
        <b/>
        <sz val="12"/>
        <color theme="2" tint="-0.749992370372631"/>
        <rFont val="Arial"/>
        <family val="2"/>
      </rPr>
      <t>5b. Social services counselling</t>
    </r>
  </si>
  <si>
    <r>
      <t xml:space="preserve">Ja, das Risiko für erblichen Darmkrebs muss mittels des Fragebogens der DKG ermittelt werden (siehe Tabellenblatt Datenfeld).
</t>
    </r>
    <r>
      <rPr>
        <sz val="8"/>
        <color theme="2" tint="-0.749992370372631"/>
        <rFont val="Arial"/>
        <family val="2"/>
      </rPr>
      <t>Yes, the risk of familial colorectal cancer has to be ascertained using the DKG questionnaire (see sheet data field).</t>
    </r>
  </si>
  <si>
    <r>
      <t xml:space="preserve">8. Genetische Beratung
</t>
    </r>
    <r>
      <rPr>
        <b/>
        <sz val="12"/>
        <color theme="2" tint="-0.749992370372631"/>
        <rFont val="Arial"/>
        <family val="2"/>
      </rPr>
      <t>8. Genetic counselling</t>
    </r>
  </si>
  <si>
    <r>
      <t xml:space="preserve">Siehe Tabellenblatt "Datenfelder", Ausfüllhinweise zu Datenfeld B5.2 Anamnese - Familienanamnese
</t>
    </r>
    <r>
      <rPr>
        <sz val="8"/>
        <color theme="2" tint="-0.749992370372631"/>
        <rFont val="Arial"/>
        <family val="2"/>
      </rPr>
      <t>see table "Datenfelder", Notes for completing for data field B5.2 Patient history - family history</t>
    </r>
  </si>
  <si>
    <r>
      <t xml:space="preserve">Bei Empfehlung.
</t>
    </r>
    <r>
      <rPr>
        <sz val="8"/>
        <color theme="2" tint="-0.749992370372631"/>
        <rFont val="Arial"/>
        <family val="2"/>
      </rPr>
      <t xml:space="preserve">When genetic counseling is recommended. </t>
    </r>
  </si>
  <si>
    <r>
      <t xml:space="preserve">9. Immunhistochemische Bestimmung der MMR-Proteine
</t>
    </r>
    <r>
      <rPr>
        <b/>
        <sz val="12"/>
        <color theme="2" tint="-0.749992370372631"/>
        <rFont val="Arial"/>
        <family val="2"/>
      </rPr>
      <t>9. Immunohistochemical assessment of MMR proteins</t>
    </r>
  </si>
  <si>
    <r>
      <t xml:space="preserve">11. Komplikationsrate therapeutische  Koloskopien
</t>
    </r>
    <r>
      <rPr>
        <b/>
        <sz val="12"/>
        <color theme="2" tint="-0.749992370372631"/>
        <rFont val="Arial"/>
        <family val="2"/>
      </rPr>
      <t>11. Complication rate with therapeutic colonoscopies</t>
    </r>
  </si>
  <si>
    <r>
      <t>Anzahl KN 1</t>
    </r>
    <r>
      <rPr>
        <b/>
        <sz val="11"/>
        <color theme="2" tint="-0.749992370372631"/>
        <rFont val="Calibri"/>
        <family val="2"/>
        <scheme val="minor"/>
      </rPr>
      <t>4</t>
    </r>
    <r>
      <rPr>
        <b/>
        <sz val="11"/>
        <color theme="1"/>
        <rFont val="Calibri"/>
        <family val="2"/>
        <scheme val="minor"/>
      </rPr>
      <t xml:space="preserve">:
</t>
    </r>
    <r>
      <rPr>
        <b/>
        <sz val="11"/>
        <color theme="2" tint="-0.749992370372631"/>
        <rFont val="Calibri"/>
        <family val="2"/>
        <scheme val="minor"/>
      </rPr>
      <t>Number KN 14</t>
    </r>
    <r>
      <rPr>
        <b/>
        <sz val="11"/>
        <color theme="1"/>
        <rFont val="Calibri"/>
        <family val="2"/>
        <scheme val="minor"/>
      </rPr>
      <t>:</t>
    </r>
  </si>
  <si>
    <r>
      <t>Elektive Kolon</t>
    </r>
    <r>
      <rPr>
        <strike/>
        <sz val="8"/>
        <rFont val="Arial"/>
        <family val="2"/>
      </rPr>
      <t xml:space="preserve"> </t>
    </r>
    <r>
      <rPr>
        <sz val="8"/>
        <rFont val="Arial"/>
        <family val="2"/>
      </rPr>
      <t xml:space="preserve">Operationen
</t>
    </r>
    <r>
      <rPr>
        <sz val="8"/>
        <color theme="2" tint="-0.749992370372631"/>
        <rFont val="Arial"/>
        <family val="2"/>
      </rPr>
      <t>(Elective colon procedures)</t>
    </r>
  </si>
  <si>
    <r>
      <t>Elektive Rektum Operationen
(ohne TVE)</t>
    </r>
    <r>
      <rPr>
        <sz val="8"/>
        <color rgb="FFFF0000"/>
        <rFont val="Arial"/>
        <family val="2"/>
      </rPr>
      <t xml:space="preserve">
</t>
    </r>
    <r>
      <rPr>
        <sz val="8"/>
        <color theme="2" tint="-0.749992370372631"/>
        <rFont val="Arial"/>
        <family val="2"/>
      </rPr>
      <t>(Elective rectal procedures (without transanal wall resection))</t>
    </r>
  </si>
  <si>
    <r>
      <t>Elektive Rektum-OP's (operativ) (ohne TVE)</t>
    </r>
    <r>
      <rPr>
        <sz val="8"/>
        <color rgb="FFFF0000"/>
        <rFont val="Arial"/>
        <family val="2"/>
      </rPr>
      <t xml:space="preserve">
</t>
    </r>
    <r>
      <rPr>
        <sz val="8"/>
        <color theme="2" tint="-0.749992370372631"/>
        <rFont val="Arial"/>
        <family val="2"/>
      </rPr>
      <t>(Elective rectum operations (operative), without transanal wall resection)</t>
    </r>
  </si>
  <si>
    <r>
      <t xml:space="preserve">Operationen des Nenners mit lokalen R0-Resektionen nach Abschluss der operativen Therapie
</t>
    </r>
    <r>
      <rPr>
        <sz val="8"/>
        <color theme="2" tint="-0.749992370372631"/>
        <rFont val="Arial"/>
        <family val="2"/>
      </rPr>
      <t>(Surgeries of the denominator with local R0 resections – after completion of surgical treatment)</t>
    </r>
  </si>
  <si>
    <r>
      <t xml:space="preserve">A2 Stammdaten -  Geburtsdatum Tag
</t>
    </r>
    <r>
      <rPr>
        <sz val="8"/>
        <color theme="2" tint="-0.749992370372631"/>
        <rFont val="Arial"/>
        <family val="2"/>
      </rPr>
      <t>A2 Master data — date of birth, day</t>
    </r>
  </si>
  <si>
    <r>
      <t xml:space="preserve">A3 Stammdaten - Geburtsdatum Monat
</t>
    </r>
    <r>
      <rPr>
        <sz val="8"/>
        <color theme="2" tint="-0.749992370372631"/>
        <rFont val="Arial"/>
        <family val="2"/>
      </rPr>
      <t>A3 Master data — date of birth, month</t>
    </r>
  </si>
  <si>
    <r>
      <t xml:space="preserve">A4 Stammdaten - Geburtsdatum Jahr
</t>
    </r>
    <r>
      <rPr>
        <sz val="8"/>
        <color theme="2" tint="-0.749992370372631"/>
        <rFont val="Arial"/>
        <family val="2"/>
      </rPr>
      <t>A4 Master data — date of birth, year</t>
    </r>
  </si>
  <si>
    <r>
      <t xml:space="preserve">Berechnung des Alters 
mit Feld Erstdiagnose
</t>
    </r>
    <r>
      <rPr>
        <sz val="8"/>
        <color theme="2" tint="-0.749992370372631"/>
        <rFont val="Arial"/>
        <family val="2"/>
      </rPr>
      <t>Calculation of age with field for first diagnosis</t>
    </r>
  </si>
  <si>
    <r>
      <t xml:space="preserve">Berechnung des Alters
mit Feld Erstdiagnose
</t>
    </r>
    <r>
      <rPr>
        <sz val="8"/>
        <color theme="2" tint="-0.749992370372631"/>
        <rFont val="Arial"/>
        <family val="2"/>
      </rPr>
      <t>Calculation of age with field for first diagnosis</t>
    </r>
  </si>
  <si>
    <r>
      <t xml:space="preserve">Präparat kann fixiert oder unfixiert sein.
</t>
    </r>
    <r>
      <rPr>
        <sz val="8"/>
        <color theme="2" tint="-0.749992370372631"/>
        <rFont val="Arial"/>
        <family val="2"/>
      </rPr>
      <t>The specimen can be fixed or unfixed.</t>
    </r>
  </si>
  <si>
    <r>
      <t xml:space="preserve">Klassifikation Grad 1 und 2
hat die Bezeichnung Mercury-Klassifikation abgelöst (siehe S3-LL KRK).
</t>
    </r>
    <r>
      <rPr>
        <sz val="8"/>
        <color theme="2" tint="-0.749992370372631"/>
        <rFont val="Arial"/>
        <family val="2"/>
      </rPr>
      <t>Classification grade 1 and 2 has replaced the term Mercury classification (see S3 guideline colorectal cancer).</t>
    </r>
  </si>
  <si>
    <r>
      <t xml:space="preserve">Ja. 0 cm = unteres Drittel. Siehe Änderungen Tabellenblatt "Datenfeld" Zeile D7.
</t>
    </r>
    <r>
      <rPr>
        <sz val="8"/>
        <color theme="2" tint="-0.749992370372631"/>
        <rFont val="Arial"/>
        <family val="2"/>
      </rPr>
      <t>Yes. 0 cm = lower third. See changes in data sheet "Data field", row D7.</t>
    </r>
  </si>
  <si>
    <r>
      <t xml:space="preserve">Erfolgt die Einteilung entsprechend der Mercury-Klassifikation?
</t>
    </r>
    <r>
      <rPr>
        <sz val="8"/>
        <color theme="2" tint="-0.749992370372631"/>
        <rFont val="Arial"/>
        <family val="2"/>
      </rPr>
      <t>Is classification done according to the Mercury classification?</t>
    </r>
  </si>
  <si>
    <r>
      <t xml:space="preserve">Ist mit der OP immer die Entfernung des Primärtumors gemeint oder könnte als Ausgangspunkt auch das Datum einer Vacc nach Wundheilungsstörung genommen werden?
</t>
    </r>
    <r>
      <rPr>
        <sz val="8"/>
        <color theme="2" tint="-0.749992370372631"/>
        <rFont val="Arial"/>
        <family val="2"/>
      </rPr>
      <t>Does the operation always refer to the resection of the primary tumour or could the application of a vacuum-assisted wound dressing after wound healing deficit be counted aswell?</t>
    </r>
    <r>
      <rPr>
        <sz val="8"/>
        <rFont val="Arial"/>
        <family val="2"/>
      </rPr>
      <t xml:space="preserve">
</t>
    </r>
  </si>
  <si>
    <r>
      <t xml:space="preserve">Es ist immer das Datum der Entfernung des Primärtumors gemeint.
</t>
    </r>
    <r>
      <rPr>
        <sz val="8"/>
        <color theme="2" tint="-0.749992370372631"/>
        <rFont val="Arial"/>
        <family val="2"/>
      </rPr>
      <t>This always refers to the date of primary tumour resection.</t>
    </r>
    <r>
      <rPr>
        <sz val="8"/>
        <rFont val="Arial"/>
        <family val="2"/>
      </rPr>
      <t xml:space="preserve"> </t>
    </r>
  </si>
  <si>
    <r>
      <t xml:space="preserve">Wie soll man mit Fällen umgehen, die aus folgenden Gründen nicht präth. vorgestellt werden können: nicht bekanntes Tumorstadium vor OP, intraoperativ Peritonealcarcinose, Zufallsbefunde? Bestünde die Möglichkeit, die Fälle aus der Grundgesamtheit auszuschließen?
</t>
    </r>
    <r>
      <rPr>
        <sz val="8"/>
        <color theme="2" tint="-0.749992370372631"/>
        <rFont val="Arial"/>
        <family val="2"/>
      </rPr>
      <t xml:space="preserve">How are cases counted, that could not be presented at the pretherapeutic tumour conference due to one of the following reasons: unknown preoperative tumour stage, intraoperative diagnosis of peritoneal carcinosis, accidental findings? Can such cases be excluded from the basic statistical population?
</t>
    </r>
  </si>
  <si>
    <r>
      <t xml:space="preserve">Nein, die Fälle werden für den Nenner gezählt. Wenn die Sollvorgabe/Plausigrenze aufgrund dieser Fälle nicht erreicht wird, muss das entsprechend begründet werden.
</t>
    </r>
    <r>
      <rPr>
        <sz val="8"/>
        <color theme="2" tint="-0.749992370372631"/>
        <rFont val="Arial"/>
        <family val="2"/>
      </rPr>
      <t>No, these cases count for the denominator. If the target value cannot be reached for one of the listed reasons, an explanation must be provided accordingly.</t>
    </r>
  </si>
  <si>
    <r>
      <t xml:space="preserve">Nein, Indikationskonferenzen sollen die Ausnahme mit Begründungserfordernis bleiben.
</t>
    </r>
    <r>
      <rPr>
        <sz val="8"/>
        <color theme="2" tint="-0.749992370372631"/>
        <rFont val="Arial"/>
        <family val="2"/>
      </rPr>
      <t xml:space="preserve">No, indication-specific conferences should be an exeption and require further explanation. </t>
    </r>
  </si>
  <si>
    <r>
      <t xml:space="preserve">Können Indikationskonferenzen die Tumorkonferenzen ersetzen?
</t>
    </r>
    <r>
      <rPr>
        <sz val="8"/>
        <color theme="2" tint="-0.749992370372631"/>
        <rFont val="Arial"/>
        <family val="2"/>
      </rPr>
      <t>Can indication-specific conferences replace the tumour conferences?</t>
    </r>
    <r>
      <rPr>
        <sz val="8"/>
        <rFont val="Arial"/>
        <family val="2"/>
      </rPr>
      <t xml:space="preserve">
</t>
    </r>
  </si>
  <si>
    <r>
      <t xml:space="preserve">Vorstellung soll vor Therapie (system. Th., OP) erfolgen. Im Zähler werden ausschließlich die Pat. gezählt, die prätherapeutisch vorgestellt wurden. 
Ungeachtet der Kennzahl sollen die Pat., die prätherapeutisch nicht vorgestellt werden konnten, weil z.B. die Aufnahme ins Zentrum erst nach Beginn der neoadj. Therapie erfolgte, trotzdem in der TK vorgestellt werden. Diese Pat. werden nicht für den Zähler berücksichtigt, sollen aber in dem Feld „Begründung/Ursache“ aufgeführt werden)
</t>
    </r>
    <r>
      <rPr>
        <sz val="8"/>
        <color theme="2" tint="-0.749992370372631"/>
        <rFont val="Arial"/>
        <family val="2"/>
      </rPr>
      <t xml:space="preserve">The presentation should take place before treatment (systemic therapy, surgery). Irrespective of the indicator, patients who could not be presented before treatment (e.g. because the admission into the centre only occured after the beginning of the neoadjuvant therapy) should still be presented in the tumour board. These patients are not taken into account in the numerator, but should be listed in the field “Reasons/cause”. 
</t>
    </r>
  </si>
  <si>
    <r>
      <t xml:space="preserve">Werden Notfälle im Nenner mitberücksichtigt?
</t>
    </r>
    <r>
      <rPr>
        <sz val="8"/>
        <color theme="2" tint="-0.749992370372631"/>
        <rFont val="Arial"/>
        <family val="2"/>
      </rPr>
      <t>Are emergencies always taken into account in the denominator?</t>
    </r>
  </si>
  <si>
    <r>
      <t xml:space="preserve">Zähler Datenfelder:
</t>
    </r>
    <r>
      <rPr>
        <b/>
        <sz val="10"/>
        <color theme="2" tint="-0.749992370372631"/>
        <rFont val="Arial"/>
        <family val="2"/>
      </rPr>
      <t>Numerator for data fields:</t>
    </r>
  </si>
  <si>
    <r>
      <t xml:space="preserve">FAQ zu Algorithmen
</t>
    </r>
    <r>
      <rPr>
        <b/>
        <sz val="10"/>
        <color rgb="FF494529"/>
        <rFont val="Arial"/>
        <family val="2"/>
      </rPr>
      <t>FAQ on algorithms</t>
    </r>
  </si>
  <si>
    <r>
      <rPr>
        <b/>
        <sz val="10"/>
        <color theme="1"/>
        <rFont val="Arial"/>
        <family val="2"/>
      </rPr>
      <t>Zähler Datenfelder:</t>
    </r>
    <r>
      <rPr>
        <b/>
        <sz val="10"/>
        <color theme="2" tint="-0.749992370372631"/>
        <rFont val="Arial"/>
        <family val="2"/>
      </rPr>
      <t xml:space="preserve">
Numerator for data fields:</t>
    </r>
  </si>
  <si>
    <r>
      <rPr>
        <b/>
        <sz val="10"/>
        <rFont val="Arial"/>
        <family val="2"/>
      </rPr>
      <t>Zähler Datenfelder:</t>
    </r>
    <r>
      <rPr>
        <b/>
        <sz val="10"/>
        <color indexed="8"/>
        <rFont val="Arial"/>
        <family val="2"/>
      </rPr>
      <t xml:space="preserve">
</t>
    </r>
    <r>
      <rPr>
        <b/>
        <sz val="10"/>
        <color theme="2" tint="-0.749992370372631"/>
        <rFont val="Arial"/>
        <family val="2"/>
      </rPr>
      <t>Numerator for data fields:</t>
    </r>
  </si>
  <si>
    <r>
      <rPr>
        <b/>
        <sz val="10"/>
        <rFont val="Arial"/>
        <family val="2"/>
      </rPr>
      <t>Zähler Datenfelder:</t>
    </r>
    <r>
      <rPr>
        <b/>
        <sz val="10"/>
        <color theme="2" tint="-0.749992370372631"/>
        <rFont val="Arial"/>
        <family val="2"/>
      </rPr>
      <t xml:space="preserve">
Numerator for data fields:</t>
    </r>
  </si>
  <si>
    <r>
      <rPr>
        <b/>
        <sz val="10"/>
        <rFont val="Arial"/>
        <family val="2"/>
      </rPr>
      <t>Nenner Datenfelder:</t>
    </r>
    <r>
      <rPr>
        <b/>
        <sz val="10"/>
        <color indexed="8"/>
        <rFont val="Arial"/>
        <family val="2"/>
      </rPr>
      <t xml:space="preserve">
</t>
    </r>
    <r>
      <rPr>
        <b/>
        <sz val="10"/>
        <color theme="2" tint="-0.749992370372631"/>
        <rFont val="Arial"/>
        <family val="2"/>
      </rPr>
      <t>Denominator for data fields:</t>
    </r>
  </si>
  <si>
    <r>
      <rPr>
        <b/>
        <sz val="10"/>
        <color theme="1"/>
        <rFont val="Arial"/>
        <family val="2"/>
      </rPr>
      <t>Zähler Datenfelder:</t>
    </r>
    <r>
      <rPr>
        <b/>
        <sz val="10"/>
        <color indexed="8"/>
        <rFont val="Arial"/>
        <family val="2"/>
      </rPr>
      <t xml:space="preserve">
</t>
    </r>
    <r>
      <rPr>
        <b/>
        <sz val="10"/>
        <color theme="2" tint="-0.749992370372631"/>
        <rFont val="Arial"/>
        <family val="2"/>
      </rPr>
      <t>Numerator for data fields:</t>
    </r>
  </si>
  <si>
    <r>
      <t xml:space="preserve">Nein, es werden nur elektive Eingriffe gezählt.
</t>
    </r>
    <r>
      <rPr>
        <sz val="8"/>
        <color theme="2" tint="-0.749992370372631"/>
        <rFont val="Arial"/>
        <family val="2"/>
      </rPr>
      <t>No, only elective procedures are counted.</t>
    </r>
  </si>
  <si>
    <r>
      <t xml:space="preserve">Ja, auch Resektion bei palliativer Gesamtsituation wird für den Nenner gezählt.
</t>
    </r>
    <r>
      <rPr>
        <sz val="8"/>
        <color theme="2" tint="-0.749992370372631"/>
        <rFont val="Arial"/>
        <family val="2"/>
      </rPr>
      <t>Yes, even resection in an overall palliative situation is counted for the denominator here.</t>
    </r>
  </si>
  <si>
    <t>R0 | RX</t>
  </si>
  <si>
    <t>Differenzierung Neoadjuvanz ja / nein</t>
  </si>
  <si>
    <t>Wenn K3 und/oder M3 = N
If K3 and/or M3 = N</t>
  </si>
  <si>
    <t>K3 Präoperative / definitive Strahlentherapie - Therapiezeitpunkt
K3 Preoperative /definitive radiotherapy - treatment time point</t>
  </si>
  <si>
    <t>M3 Präoperative / definitive Chemotherapie- Therapiezeitpunkt
M3 Preoperative / definitive chemotherapy - treatment time point</t>
  </si>
  <si>
    <t>(y)pT0 nach Neoadjuvanz</t>
  </si>
  <si>
    <t xml:space="preserve">K3/M3
N = neoadjuvant </t>
  </si>
  <si>
    <t>Notwendige Bedingungen Operativer Primärfall Rektum mit (y)pT0
Necessary conditions
(Definition siehe Nenner)
(Definition see denominator)</t>
  </si>
  <si>
    <t>Resektion</t>
  </si>
  <si>
    <t>D6 = R</t>
  </si>
  <si>
    <t>K = Kolon
R = Rektum</t>
  </si>
  <si>
    <t>Y27</t>
  </si>
  <si>
    <t>Z27</t>
  </si>
  <si>
    <r>
      <t>2019</t>
    </r>
    <r>
      <rPr>
        <sz val="9"/>
        <color rgb="FFFF0000"/>
        <rFont val="Arial"/>
        <family val="2"/>
      </rPr>
      <t xml:space="preserve"> </t>
    </r>
    <r>
      <rPr>
        <vertAlign val="superscript"/>
        <sz val="9"/>
        <color rgb="FFFF0000"/>
        <rFont val="Arial"/>
        <family val="2"/>
      </rPr>
      <t>9)</t>
    </r>
  </si>
  <si>
    <t>OBR-Export</t>
  </si>
  <si>
    <t>Q1.1 Follow-Up - Letztes Datum tumorfrei</t>
  </si>
  <si>
    <t xml:space="preserve">Q1.2 Follow-Up - Quelle Datum tumorfrei </t>
  </si>
  <si>
    <t>Q3.1 Follow-Up - Datum lokoregionäres Rezidiv</t>
  </si>
  <si>
    <t>Q3.2 Follow-Up - Quelle Datum lokoregionäres Rezidiv</t>
  </si>
  <si>
    <t>Q4.1 Follow-Up - Datum Lymphknotenrezidiv</t>
  </si>
  <si>
    <t>Q4.2 Follow-Up - Quelle Datum Lymphknotenrezidiv</t>
  </si>
  <si>
    <t>Q5.1 Follow-Up - Datum Fernmetastase</t>
  </si>
  <si>
    <t>Q5.2 Follow-Up - Quelle Datum Fernmetastase</t>
  </si>
  <si>
    <t>Q6.1 Follow-Up - Datum Zweittumor</t>
  </si>
  <si>
    <t xml:space="preserve">Q6.2 Follow-Up - Quelle Datum Zweittumor </t>
  </si>
  <si>
    <t>Q7.1 Follow-Up - Sterbedatum</t>
  </si>
  <si>
    <t>Q7.2 Follow-Up - Quelle Sterbedatum</t>
  </si>
  <si>
    <t>XML-Tag</t>
  </si>
  <si>
    <t>Datafield</t>
  </si>
  <si>
    <t>Calculations</t>
  </si>
  <si>
    <t>Variablenname OnkoZert Deutsch</t>
  </si>
  <si>
    <t>Take the last Follow-Up with</t>
  </si>
  <si>
    <r>
      <t xml:space="preserve">yyyy-mm-dd </t>
    </r>
    <r>
      <rPr>
        <sz val="8"/>
        <rFont val="Malgun Gothic"/>
        <family val="2"/>
        <charset val="129"/>
      </rPr>
      <t/>
    </r>
  </si>
  <si>
    <t>Count all cases of this patient</t>
  </si>
  <si>
    <r>
      <t xml:space="preserve">Fall
FollowUp
</t>
    </r>
    <r>
      <rPr>
        <b/>
        <sz val="8"/>
        <rFont val="Arial"/>
        <family val="2"/>
      </rPr>
      <t>Zweittumor</t>
    </r>
  </si>
  <si>
    <r>
      <t xml:space="preserve">Fall
FollowUp
</t>
    </r>
    <r>
      <rPr>
        <b/>
        <sz val="8"/>
        <rFont val="Arial"/>
        <family val="2"/>
      </rPr>
      <t>Fernmetastasen</t>
    </r>
  </si>
  <si>
    <r>
      <t xml:space="preserve">Fall
FollowUp
</t>
    </r>
    <r>
      <rPr>
        <b/>
        <sz val="8"/>
        <rFont val="Arial"/>
        <family val="2"/>
      </rPr>
      <t>LymphknotenRezidiv</t>
    </r>
  </si>
  <si>
    <r>
      <t xml:space="preserve">Fall
FollowUp
</t>
    </r>
    <r>
      <rPr>
        <b/>
        <sz val="8"/>
        <rFont val="Arial"/>
        <family val="2"/>
      </rPr>
      <t>LokoregionaeresRezidiv</t>
    </r>
  </si>
  <si>
    <r>
      <t xml:space="preserve">Fall
FollowUp
</t>
    </r>
    <r>
      <rPr>
        <b/>
        <sz val="8"/>
        <rFont val="Arial"/>
        <family val="2"/>
      </rPr>
      <t>DatumFollowUp</t>
    </r>
  </si>
  <si>
    <r>
      <t xml:space="preserve">Fall
FollowUp
</t>
    </r>
    <r>
      <rPr>
        <b/>
        <sz val="8"/>
        <rFont val="Arial"/>
        <family val="2"/>
      </rPr>
      <t>Verstorben</t>
    </r>
  </si>
  <si>
    <t>Look at the patient profile:</t>
  </si>
  <si>
    <r>
      <t>Export "</t>
    </r>
    <r>
      <rPr>
        <b/>
        <sz val="8"/>
        <rFont val="Arial"/>
        <family val="2"/>
      </rPr>
      <t>Letztes Datum "tumorfrei"</t>
    </r>
    <r>
      <rPr>
        <sz val="8"/>
        <rFont val="Arial"/>
        <family val="2"/>
      </rPr>
      <t>"</t>
    </r>
  </si>
  <si>
    <r>
      <t>Export "</t>
    </r>
    <r>
      <rPr>
        <b/>
        <sz val="8"/>
        <rFont val="Arial"/>
        <family val="2"/>
      </rPr>
      <t>Letztes Datum "lebend"</t>
    </r>
    <r>
      <rPr>
        <sz val="8"/>
        <rFont val="Arial"/>
        <family val="2"/>
      </rPr>
      <t>"</t>
    </r>
  </si>
  <si>
    <t>Date</t>
  </si>
  <si>
    <r>
      <t>Export "</t>
    </r>
    <r>
      <rPr>
        <b/>
        <sz val="8"/>
        <rFont val="Arial"/>
        <family val="2"/>
      </rPr>
      <t>Todesdatum</t>
    </r>
    <r>
      <rPr>
        <sz val="8"/>
        <rFont val="Arial"/>
        <family val="2"/>
      </rPr>
      <t>"</t>
    </r>
  </si>
  <si>
    <t>1 | 2 | 3 | 4 | 5 | 6 | 7</t>
  </si>
  <si>
    <t>≠ 0</t>
  </si>
  <si>
    <r>
      <t xml:space="preserve">Export the value for </t>
    </r>
    <r>
      <rPr>
        <b/>
        <sz val="8"/>
        <color theme="1"/>
        <rFont val="Arial"/>
        <family val="2"/>
      </rPr>
      <t>&lt;Verstorben&gt;</t>
    </r>
    <r>
      <rPr>
        <sz val="8"/>
        <color theme="1"/>
        <rFont val="Arial"/>
        <family val="2"/>
      </rPr>
      <t xml:space="preserve"> from this Follow-Up</t>
    </r>
  </si>
  <si>
    <t>1 = tumorbedingt verstorben
2 = nicht tumorbedingt verstorben
3 = Todesursache unbekannt</t>
  </si>
  <si>
    <r>
      <t xml:space="preserve">Export the value for </t>
    </r>
    <r>
      <rPr>
        <b/>
        <sz val="8"/>
        <color theme="1"/>
        <rFont val="Arial"/>
        <family val="2"/>
      </rPr>
      <t>&lt;DatumFollowUp&gt;</t>
    </r>
    <r>
      <rPr>
        <sz val="8"/>
        <color theme="1"/>
        <rFont val="Arial"/>
        <family val="2"/>
      </rPr>
      <t xml:space="preserve"> from this Follow-Up</t>
    </r>
  </si>
  <si>
    <t>Q2.2 Follow-Up - Quelle Letztes Datum lebend</t>
  </si>
  <si>
    <t>Q7.3 Follow-Up - Todesursache</t>
  </si>
  <si>
    <t>Anzahl Fälle</t>
  </si>
  <si>
    <t>Export this number for every case of this patient</t>
  </si>
  <si>
    <t>Look at the Patientenakte:</t>
  </si>
  <si>
    <t>Q2.1 Follow-Up - Letztes Datum lebend</t>
  </si>
  <si>
    <t>S1) EDIUM_post
(nur der 1. gültige im Korridor)</t>
  </si>
  <si>
    <t>Take the first valid posttherapeutic survey where</t>
  </si>
  <si>
    <t>Survey
Id</t>
  </si>
  <si>
    <t>SurveyDateQuestioning</t>
  </si>
  <si>
    <t>1.2) endoskopischer Primärfall / TVE
1.2) Endoscopic primary case / TVE</t>
  </si>
  <si>
    <t>1.3) nicht operativ (palliativ)
1.4) nicht operativ (kurativ)
1.5) kein Primärfall
1.3) Nonsurgical (palliative)
1.4) Nonsurgical (curative)
1.5)  not a primary case</t>
  </si>
  <si>
    <r>
      <t>3│ 4│ 5</t>
    </r>
    <r>
      <rPr>
        <sz val="8"/>
        <color rgb="FFFF0000"/>
        <rFont val="Arial"/>
        <family val="2"/>
      </rPr>
      <t xml:space="preserve"> </t>
    </r>
  </si>
  <si>
    <r>
      <t xml:space="preserve">D1 Diagnose - Datum Erstdiagnose Primärtumor 
</t>
    </r>
    <r>
      <rPr>
        <sz val="8"/>
        <color theme="2" tint="-0.749992370372631"/>
        <rFont val="Arial"/>
        <family val="2"/>
      </rPr>
      <t xml:space="preserve">D1 Diagnosis - date of first diagnosis of the primary tumour </t>
    </r>
  </si>
  <si>
    <r>
      <t xml:space="preserve">F1 Endoskopische Primärtherapie - Datum therapeutische Koloskopie (endoskopische Abtragung)
</t>
    </r>
    <r>
      <rPr>
        <sz val="8"/>
        <color theme="2" tint="-0.749992370372631"/>
        <rFont val="Arial"/>
        <family val="2"/>
      </rPr>
      <t xml:space="preserve">F1 Endoscopic primary therapy - date of therapeutic colonoscopy (endoscopic resection) </t>
    </r>
  </si>
  <si>
    <t>Falldatum= G2
case date = G2</t>
  </si>
  <si>
    <t>Falldatum from Patientenakte (siehe KB-Verifizierung)</t>
  </si>
  <si>
    <t>Falldatum = F1
case date = F1</t>
  </si>
  <si>
    <t>Falldatum = D1
case date = D1</t>
  </si>
  <si>
    <t>Falldatum + 365 - 90 days ≤
Datum Fragebogen
≤ Falldatum + 365 +  90 days</t>
  </si>
  <si>
    <t>Export this survey</t>
  </si>
  <si>
    <r>
      <t xml:space="preserve">Export the value for </t>
    </r>
    <r>
      <rPr>
        <b/>
        <sz val="8"/>
        <color theme="1"/>
        <rFont val="Arial"/>
        <family val="2"/>
      </rPr>
      <t>&lt;QuelleFollowUp&gt;</t>
    </r>
    <r>
      <rPr>
        <sz val="8"/>
        <color theme="1"/>
        <rFont val="Arial"/>
        <family val="2"/>
      </rPr>
      <t xml:space="preserve"> from the Follow-Up of the Case from Q1.1</t>
    </r>
  </si>
  <si>
    <r>
      <t xml:space="preserve">Export the value for </t>
    </r>
    <r>
      <rPr>
        <b/>
        <sz val="8"/>
        <color theme="1"/>
        <rFont val="Arial"/>
        <family val="2"/>
      </rPr>
      <t>&lt;QuelleFollowUp&gt;</t>
    </r>
    <r>
      <rPr>
        <sz val="8"/>
        <color theme="1"/>
        <rFont val="Arial"/>
        <family val="2"/>
      </rPr>
      <t xml:space="preserve"> from the Follow-Up of the Case from Q2.1</t>
    </r>
  </si>
  <si>
    <r>
      <t xml:space="preserve">Export the value for </t>
    </r>
    <r>
      <rPr>
        <b/>
        <sz val="8"/>
        <color theme="1"/>
        <rFont val="Arial"/>
        <family val="2"/>
      </rPr>
      <t>&lt;QuelleFollowUp&gt;</t>
    </r>
    <r>
      <rPr>
        <sz val="8"/>
        <color theme="1"/>
        <rFont val="Arial"/>
        <family val="2"/>
      </rPr>
      <t xml:space="preserve"> from the Follow-Up of the Case from Q7.1</t>
    </r>
  </si>
  <si>
    <r>
      <t xml:space="preserve">Export the value for </t>
    </r>
    <r>
      <rPr>
        <b/>
        <sz val="8"/>
        <color theme="1"/>
        <rFont val="Arial"/>
        <family val="2"/>
      </rPr>
      <t>&lt;QuelleFollowUp&gt;</t>
    </r>
    <r>
      <rPr>
        <sz val="8"/>
        <color theme="1"/>
        <rFont val="Arial"/>
        <family val="2"/>
      </rPr>
      <t xml:space="preserve"> from the Follow-Up of the Case from Q6.1</t>
    </r>
  </si>
  <si>
    <r>
      <t xml:space="preserve">Export the value for </t>
    </r>
    <r>
      <rPr>
        <b/>
        <sz val="8"/>
        <color theme="1"/>
        <rFont val="Arial"/>
        <family val="2"/>
      </rPr>
      <t>&lt;QuelleFollowUp&gt;</t>
    </r>
    <r>
      <rPr>
        <sz val="8"/>
        <color theme="1"/>
        <rFont val="Arial"/>
        <family val="2"/>
      </rPr>
      <t xml:space="preserve"> from the Follow-Up of the Case from Q5.1</t>
    </r>
  </si>
  <si>
    <r>
      <t xml:space="preserve">Export the value for </t>
    </r>
    <r>
      <rPr>
        <b/>
        <sz val="8"/>
        <color theme="1"/>
        <rFont val="Arial"/>
        <family val="2"/>
      </rPr>
      <t>&lt;QuelleFollowUp&gt;</t>
    </r>
    <r>
      <rPr>
        <sz val="8"/>
        <color theme="1"/>
        <rFont val="Arial"/>
        <family val="2"/>
      </rPr>
      <t xml:space="preserve"> from the Follow-Up of the Case from Q4.1</t>
    </r>
  </si>
  <si>
    <r>
      <t xml:space="preserve">Export the value for </t>
    </r>
    <r>
      <rPr>
        <b/>
        <sz val="8"/>
        <color theme="1"/>
        <rFont val="Arial"/>
        <family val="2"/>
      </rPr>
      <t>&lt;QuelleFollowUp&gt;</t>
    </r>
    <r>
      <rPr>
        <sz val="8"/>
        <color theme="1"/>
        <rFont val="Arial"/>
        <family val="2"/>
      </rPr>
      <t xml:space="preserve"> from the Follow-Up of the Case from Q3.1</t>
    </r>
  </si>
  <si>
    <t>D18 - Maßgebliches TNM</t>
  </si>
  <si>
    <t>1 = UICC I
2 = UICC II
3  = UICC III
4 = UICC IV
9 = kein UICC-Stadium ermittelbar</t>
  </si>
  <si>
    <t>Check in KB Verifizierung for calculation.</t>
  </si>
  <si>
    <t>R1) EDIUM_pre</t>
  </si>
  <si>
    <t>Take all the pretherapeutic from every patient.</t>
  </si>
  <si>
    <t>#</t>
  </si>
  <si>
    <t>8140/6</t>
  </si>
  <si>
    <t>Adenokarzinom-Metastase o.n.A. *
(Adenocarcinoma, metastatic, not otherwise specified (NOS))</t>
  </si>
  <si>
    <t>Komplikationsrate therapeutische Koloskopien</t>
  </si>
  <si>
    <t>Elektive Kolon-Operationen</t>
  </si>
  <si>
    <t>Elektive Rektum-Operationen
(ohne TVE)</t>
  </si>
  <si>
    <t xml:space="preserve">Anastomoseninsuffizienzen Kolon </t>
  </si>
  <si>
    <t>Anastomoseninsuffizienzen Rektum</t>
  </si>
  <si>
    <t>Befundbericht vollständig
(complete pathology report)</t>
  </si>
  <si>
    <t xml:space="preserve">F2 Endoskopische Primärtherapie - OPS-Code
</t>
  </si>
  <si>
    <r>
      <t>2020</t>
    </r>
    <r>
      <rPr>
        <sz val="9"/>
        <color rgb="FFFF0000"/>
        <rFont val="Arial"/>
        <family val="2"/>
      </rPr>
      <t xml:space="preserve"> </t>
    </r>
    <r>
      <rPr>
        <vertAlign val="superscript"/>
        <sz val="9"/>
        <color rgb="FFFF0000"/>
        <rFont val="Arial"/>
        <family val="2"/>
      </rPr>
      <t>9)</t>
    </r>
  </si>
  <si>
    <t>2a</t>
  </si>
  <si>
    <t>2b</t>
  </si>
  <si>
    <r>
      <t xml:space="preserve">5a. Beratung Sozialdienst
</t>
    </r>
    <r>
      <rPr>
        <b/>
        <sz val="12"/>
        <color theme="2" tint="-0.749992370372631"/>
        <rFont val="Arial"/>
        <family val="2"/>
      </rPr>
      <t>5</t>
    </r>
    <r>
      <rPr>
        <b/>
        <sz val="12"/>
        <rFont val="Arial"/>
        <family val="2"/>
      </rPr>
      <t>a</t>
    </r>
    <r>
      <rPr>
        <b/>
        <sz val="12"/>
        <color theme="2" tint="-0.749992370372631"/>
        <rFont val="Arial"/>
        <family val="2"/>
      </rPr>
      <t>. Social services counselling</t>
    </r>
  </si>
  <si>
    <t>KB - Kennzahl Nr. 2a
Indicator no. 2a</t>
  </si>
  <si>
    <t>KB - Kennzahl Nr. 2b
Indicator no. 2b</t>
  </si>
  <si>
    <r>
      <t xml:space="preserve">Kennzahl wird aktuell organübergreifend definiert. Eine verbindliche Darlegung der Kennzahl in dem Auditjahr 2018 ist unabhg. der geführten Diskussionen nicht vorgesehen. 
</t>
    </r>
    <r>
      <rPr>
        <sz val="8"/>
        <color theme="2" tint="-0.749992370372631"/>
        <rFont val="Arial"/>
        <family val="2"/>
      </rPr>
      <t>A comprehensive definition of the indicator for all organs is currently being prepared. Mandatory documentation of this indicator is not envisaged, irrespective of the results of the current discussions.</t>
    </r>
  </si>
  <si>
    <r>
      <t xml:space="preserve">Nenner Nr. </t>
    </r>
    <r>
      <rPr>
        <sz val="8"/>
        <color theme="1"/>
        <rFont val="Arial"/>
        <family val="2"/>
      </rPr>
      <t>2a</t>
    </r>
    <r>
      <rPr>
        <sz val="8"/>
        <color indexed="8"/>
        <rFont val="Arial"/>
        <family val="2"/>
      </rPr>
      <t xml:space="preserve">
</t>
    </r>
    <r>
      <rPr>
        <sz val="8"/>
        <color rgb="FF494529"/>
        <rFont val="Arial"/>
        <family val="2"/>
      </rPr>
      <t xml:space="preserve">(Denominator No. </t>
    </r>
    <r>
      <rPr>
        <sz val="8"/>
        <color theme="1" tint="0.34998626667073579"/>
        <rFont val="Arial"/>
        <family val="2"/>
      </rPr>
      <t>2a</t>
    </r>
    <r>
      <rPr>
        <sz val="8"/>
        <color rgb="FF494529"/>
        <rFont val="Arial"/>
        <family val="2"/>
      </rPr>
      <t>)</t>
    </r>
  </si>
  <si>
    <r>
      <t>Nenner Nr. 2</t>
    </r>
    <r>
      <rPr>
        <sz val="8"/>
        <color theme="1"/>
        <rFont val="Arial"/>
        <family val="2"/>
      </rPr>
      <t>b</t>
    </r>
    <r>
      <rPr>
        <sz val="8"/>
        <color indexed="8"/>
        <rFont val="Arial"/>
        <family val="2"/>
      </rPr>
      <t xml:space="preserve">
</t>
    </r>
    <r>
      <rPr>
        <sz val="8"/>
        <color rgb="FF494529"/>
        <rFont val="Arial"/>
        <family val="2"/>
      </rPr>
      <t xml:space="preserve">(Denominator no. </t>
    </r>
    <r>
      <rPr>
        <sz val="8"/>
        <color theme="1" tint="0.34998626667073579"/>
        <rFont val="Arial"/>
        <family val="2"/>
      </rPr>
      <t>2b</t>
    </r>
    <r>
      <rPr>
        <sz val="8"/>
        <color rgb="FF494529"/>
        <rFont val="Arial"/>
        <family val="2"/>
      </rPr>
      <t>)</t>
    </r>
  </si>
  <si>
    <t>5a</t>
  </si>
  <si>
    <t>5b</t>
  </si>
  <si>
    <t>KRK-Primärfälle
(CRC primary cases)</t>
  </si>
  <si>
    <r>
      <t xml:space="preserve">keine weiteren Metastasen in anderen Organen außerhalb der Leber (zum Zeitpunkt, Lebermetastase diagnostiziert / therapiert)
</t>
    </r>
    <r>
      <rPr>
        <sz val="8"/>
        <color rgb="FF494529"/>
        <rFont val="Arial"/>
        <family val="2"/>
      </rPr>
      <t>(No other metastases in other organs outside the liver)</t>
    </r>
  </si>
  <si>
    <t>G1 | G2 | G3 | G4 | L | M | H | B | 
 preG1 | preG2 | preG3 | preG4 | preL | preM | preH | preB</t>
  </si>
  <si>
    <t>KB - Kennzahl Nr. 24
Indicator no. 24</t>
  </si>
  <si>
    <t>KB - Kennzahl Nr. 25
Indicator no. 25</t>
  </si>
  <si>
    <r>
      <t xml:space="preserve">3. Postoperative Fallvorstellung
</t>
    </r>
    <r>
      <rPr>
        <b/>
        <sz val="12"/>
        <color theme="1" tint="0.34998626667073579"/>
        <rFont val="Arial"/>
        <family val="2"/>
      </rPr>
      <t>3. Postoperative case presentation</t>
    </r>
  </si>
  <si>
    <t>* Anteile sind nicht plausibel (nur 1  Kennzahlenjahr aus allen Kennzahlenjahren). Für die korrekte Darstellung im weiteren Verlauf ist jedoch ein breiterer  
   Balken notwendig.</t>
  </si>
  <si>
    <t>M31</t>
  </si>
  <si>
    <t>M31 &gt; 99%</t>
  </si>
  <si>
    <t xml:space="preserve">      Ø Follow-Up Quote der Jahre 2016-2018</t>
  </si>
  <si>
    <t>Lebermetastasenresektion</t>
  </si>
  <si>
    <t>Möglichst häufig Lebermetastasenresektion</t>
  </si>
  <si>
    <t>Lebermetastasenresektion am operativen Standort des Darmkrebszentrums</t>
  </si>
  <si>
    <t>Möglichst wenige postoperative Ereignisse</t>
  </si>
  <si>
    <t>&gt; 10%</t>
  </si>
  <si>
    <r>
      <t xml:space="preserve">Elektiv </t>
    </r>
    <r>
      <rPr>
        <vertAlign val="superscript"/>
        <sz val="10"/>
        <color theme="1"/>
        <rFont val="Arial"/>
        <family val="2"/>
      </rPr>
      <t>2)</t>
    </r>
  </si>
  <si>
    <r>
      <t xml:space="preserve">Notfall </t>
    </r>
    <r>
      <rPr>
        <vertAlign val="superscript"/>
        <sz val="10"/>
        <color theme="1"/>
        <rFont val="Arial"/>
        <family val="2"/>
      </rPr>
      <t>2)</t>
    </r>
  </si>
  <si>
    <t>Teilnahmequote prätherapeutisch EDIUM-Studie</t>
  </si>
  <si>
    <t xml:space="preserve">EDIUM-Reg.-Nr. </t>
  </si>
  <si>
    <t>Dieses Tabellenblatt ist nur für Zentren relevant, die an der EDIUM-Studie teilnehmen und beide XML-Dateien, aus dem Tumordokumentationssystem und der Anwendung www.edium-studie.de in die OncoBox Darm importiert haben. Auf diesem Tabellenblatt werden quartalsmäßig Aussagen zur Rücklaufquote getroffen.</t>
  </si>
  <si>
    <t>Teilnahmequote prätherapeutisch nach Quartal</t>
  </si>
  <si>
    <t>1.</t>
  </si>
  <si>
    <t>2.</t>
  </si>
  <si>
    <t>3.</t>
  </si>
  <si>
    <t>4.</t>
  </si>
  <si>
    <t xml:space="preserve">   davon prätherapeutischer Fragebogen nach Beginn 
   Therapie  </t>
  </si>
  <si>
    <t xml:space="preserve">   davon kein prätherapeutischer Fragebogen        </t>
  </si>
  <si>
    <t>Quartale (20YY)</t>
  </si>
  <si>
    <t>Auditjahr 20YY / Kennzahlenjahr 20YY-1</t>
  </si>
  <si>
    <t>EDIUM-XXX</t>
  </si>
  <si>
    <t>Zeile 2</t>
  </si>
  <si>
    <t>Ausgewähltes Zentrum und Standort</t>
  </si>
  <si>
    <t xml:space="preserve">Zeile 8 und Zeile 10 </t>
  </si>
  <si>
    <t>Ausgewähltes Kennzahlenjahr</t>
  </si>
  <si>
    <t>Zeile 17</t>
  </si>
  <si>
    <t>Alle Fälle aus Tabellenblatt Edium F14 für die Monate 01-03</t>
  </si>
  <si>
    <t>Alle Fälle aus Tabellenblatt Edium F14 für die Monate 04-06</t>
  </si>
  <si>
    <t>Alle Fälle aus Tabellenblatt Edium F14 für die Monate 07-09</t>
  </si>
  <si>
    <t>Alle Fälle aus Tabellenblatt Edium F14 für die Monate 10-12</t>
  </si>
  <si>
    <t>F + G + H + I</t>
  </si>
  <si>
    <t>Alle Fälle aus Tabellenblatt Edium F15 für die Monate 01-03</t>
  </si>
  <si>
    <t>Alle Fälle aus Tabellenblatt Edium F15 für die Monate 04-06</t>
  </si>
  <si>
    <t>Alle Fälle aus Tabellenblatt Edium F15 für die Monate 07-09</t>
  </si>
  <si>
    <t>Alle Fälle aus Tabellenblatt Edium F15 für die Monate 10-12</t>
  </si>
  <si>
    <t>Alle Fälle aus Tabellenblatt Edium F16 für die Monate 01-03</t>
  </si>
  <si>
    <t>Alle Fälle aus Tabellenblatt Edium F16 für die Monate 04-06</t>
  </si>
  <si>
    <t>Alle Fälle aus Tabellenblatt Edium F16 für die Monate 07-09</t>
  </si>
  <si>
    <t>Alle Fälle aus Tabellenblatt Edium F16 für die Monate 10-12</t>
  </si>
  <si>
    <t>Zeile 20</t>
  </si>
  <si>
    <t>Alle Fälle aus Tabellenblatt Edium F18 für die Monate 01-03</t>
  </si>
  <si>
    <t>Alle Fälle aus Tabellenblatt Edium F18 für die Monate 04-06</t>
  </si>
  <si>
    <t>Alle Fälle aus Tabellenblatt Edium F18 für die Monate 07-09</t>
  </si>
  <si>
    <t>Alle Fälle aus Tabellenblatt Edium F18 für die Monate 10-12</t>
  </si>
  <si>
    <t>Alle Fälle aus Tabellenblatt Edium F19 für die Monate 01-03</t>
  </si>
  <si>
    <t>Alle Fälle aus Tabellenblatt Edium F19 für die Monate 04-06</t>
  </si>
  <si>
    <t>Alle Fälle aus Tabellenblatt Edium F19 für die Monate 07-09</t>
  </si>
  <si>
    <t>Alle Fälle aus Tabellenblatt Edium F19 für die Monate 10-12</t>
  </si>
  <si>
    <t>Ausgewähltes Autitjahr / Kennzahlenjahr</t>
  </si>
  <si>
    <t>Dieses Datenblatt wird für alle Zentren exportiert, die Befragungsdaten EDIUM oder ein Studiendatensatz Edium importiert haben, egal welches Kennzahlenjahr ausgewählt wurde</t>
  </si>
  <si>
    <r>
      <t xml:space="preserve">Zweitlinien-therapie
</t>
    </r>
    <r>
      <rPr>
        <sz val="6"/>
        <color theme="2" tint="-0.749992370372631"/>
        <rFont val="Arial"/>
        <family val="2"/>
      </rPr>
      <t>(Second line therapy)</t>
    </r>
  </si>
  <si>
    <r>
      <t xml:space="preserve">Drittlinien-therapie
</t>
    </r>
    <r>
      <rPr>
        <sz val="6"/>
        <color theme="2" tint="-0.749992370372631"/>
        <rFont val="Arial"/>
        <family val="2"/>
      </rPr>
      <t>(Third-line therapy)</t>
    </r>
  </si>
  <si>
    <r>
      <t xml:space="preserve">Viertlinien-therapie
</t>
    </r>
    <r>
      <rPr>
        <sz val="6"/>
        <color theme="2" tint="-0.749992370372631"/>
        <rFont val="Arial"/>
        <family val="2"/>
      </rPr>
      <t>(Four-Line Therapy)</t>
    </r>
  </si>
  <si>
    <r>
      <t xml:space="preserve">Bestimmung RAS
</t>
    </r>
    <r>
      <rPr>
        <sz val="8"/>
        <color theme="2" tint="-0.749992370372631"/>
        <rFont val="Arial"/>
        <family val="2"/>
      </rPr>
      <t>(Destination RAS)</t>
    </r>
  </si>
  <si>
    <r>
      <t xml:space="preserve">Kann die Bestimmung des RAS und BRAF-Mutationsstatus als Stufendiagnostik erfolgen?
</t>
    </r>
    <r>
      <rPr>
        <sz val="8"/>
        <color theme="2" tint="-0.749992370372631"/>
        <rFont val="Arial"/>
        <family val="2"/>
      </rPr>
      <t>Can the determination of the RAS and BRAF mutation status be done as a stepwise diagnostic?</t>
    </r>
  </si>
  <si>
    <r>
      <t xml:space="preserve">Ja.
</t>
    </r>
    <r>
      <rPr>
        <sz val="8"/>
        <color theme="2" tint="-0.749992370372631"/>
        <rFont val="Arial"/>
        <family val="2"/>
      </rPr>
      <t>Yes.</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</si>
  <si>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Is a surgical wound revision (irrigation, spreading, VAC dressing) also considered a revision surgery or are revision surgeries only more serious revisions (e.g. re-laparotomy)?</t>
    </r>
  </si>
  <si>
    <r>
      <t xml:space="preserve">Ja, eine chirurgische Wundrevision (Spülung, Spreizung, VAC-Verband) zählt zu den Revisions-OP’s.
</t>
    </r>
    <r>
      <rPr>
        <sz val="8"/>
        <color theme="2" tint="-0.749992370372631"/>
        <rFont val="Arial"/>
        <family val="2"/>
      </rPr>
      <t>Yes, a surgical wound revision (irrigation, spreading, VAC dressing) counts as a revision surgery.</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</si>
  <si>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 xml:space="preserve">Is a surgical wound revision (irrigation, spreading, VAC dressing) also considered a revision surgery or are revision surgeries only more serious revisions (e.g. re-laparotomy)?
</t>
    </r>
  </si>
  <si>
    <r>
      <t xml:space="preserve">Zentrumsfälle des Zentrums (unabhängig vom Kennzahlenjahr)
</t>
    </r>
    <r>
      <rPr>
        <sz val="8"/>
        <color theme="2" tint="-0.749992370372631"/>
        <rFont val="Arial"/>
        <family val="2"/>
      </rPr>
      <t>(Centre cases of the centre (independent of the indicator year))</t>
    </r>
  </si>
  <si>
    <r>
      <t xml:space="preserve">Lebermetastasen vorhanden
</t>
    </r>
    <r>
      <rPr>
        <sz val="8"/>
        <color theme="2" tint="-0.749992370372631"/>
        <rFont val="Arial"/>
        <family val="2"/>
      </rPr>
      <t>(Hepatic metastases present)</t>
    </r>
  </si>
  <si>
    <r>
      <t>mit Chemotherapie, die sich explizit auf die Metastasen bezieht
(</t>
    </r>
    <r>
      <rPr>
        <sz val="8"/>
        <color theme="2" tint="-0.749992370372631"/>
        <rFont val="Arial"/>
        <family val="2"/>
      </rPr>
      <t>with chemotherapy, which explicitly refers to the metastases)</t>
    </r>
  </si>
  <si>
    <r>
      <t xml:space="preserve">Keine Chemotherapie, die sich explizit auf die Metastasen bezieht.
</t>
    </r>
    <r>
      <rPr>
        <sz val="8"/>
        <color theme="2" tint="-0.749992370372631"/>
        <rFont val="Arial"/>
        <family val="2"/>
      </rPr>
      <t>(No chemotherapy which explicitly refers to the metastases.)</t>
    </r>
  </si>
  <si>
    <r>
      <t xml:space="preserve">Zentrumsfälle mit Datum Beendigung Chemotherapie im Kennzahlenjahr *
</t>
    </r>
    <r>
      <rPr>
        <sz val="8"/>
        <color theme="2" tint="-0.749992370372631"/>
        <rFont val="Arial"/>
        <family val="2"/>
      </rPr>
      <t>(Centre cases with date of termination of chemotherapy in the indicator year)</t>
    </r>
  </si>
  <si>
    <r>
      <t xml:space="preserve">Zentrumsfälle mit Diagnose Lebermetastase im Kennzahlenjahr *
</t>
    </r>
    <r>
      <rPr>
        <sz val="8"/>
        <color theme="2" tint="-0.749992370372631"/>
        <rFont val="Arial"/>
        <family val="2"/>
      </rPr>
      <t>(Centre cases with diagnosis of liver metastasis in the indicator year)</t>
    </r>
  </si>
  <si>
    <r>
      <t xml:space="preserve">Werden auch die Lebermetastasenresektionen anerkannt, die primär im Zentrum therapiert werden, aber deren Lebermetastasenresektion auf Grundlage unserer Empfehlung in einem anderen Haus durchgeführt wurde?
</t>
    </r>
    <r>
      <rPr>
        <sz val="8"/>
        <color theme="2" tint="-0.749992370372631"/>
        <rFont val="Arial"/>
        <family val="2"/>
      </rPr>
      <t>Are liver metastases resections also recognised which are primarily treated in the centre, but whose liver metastases resection was carried out in another hospital on the basis of our recommendation?</t>
    </r>
    <r>
      <rPr>
        <sz val="8"/>
        <rFont val="Arial"/>
        <family val="2"/>
      </rPr>
      <t xml:space="preserve">
</t>
    </r>
  </si>
  <si>
    <r>
      <t xml:space="preserve">Nein.
</t>
    </r>
    <r>
      <rPr>
        <sz val="8"/>
        <color theme="2" tint="-0.749992370372631"/>
        <rFont val="Arial"/>
        <family val="2"/>
      </rPr>
      <t>No.</t>
    </r>
  </si>
  <si>
    <r>
      <t xml:space="preserve">Systemische Erstlinientherapie
</t>
    </r>
    <r>
      <rPr>
        <sz val="8"/>
        <color theme="2" tint="-0.749992370372631"/>
        <rFont val="Arial"/>
        <family val="2"/>
      </rPr>
      <t>(Systemic first-line therapy)</t>
    </r>
  </si>
  <si>
    <r>
      <t xml:space="preserve">Was ist mit Kombinationschemotherapie gemeint?
</t>
    </r>
    <r>
      <rPr>
        <sz val="8"/>
        <color theme="2" tint="-0.749992370372631"/>
        <rFont val="Arial"/>
        <family val="2"/>
      </rPr>
      <t>What is meant by combination chemotherapy?</t>
    </r>
  </si>
  <si>
    <r>
      <t xml:space="preserve">Eine Kombinationschemotherapie umfasst zwei unterschiedliche Chemotherapiemedikamente.
Ggf. zusätzlich zu der Kombinationschemotherapie gegebene zielgerichtete Therapien sind hier nicht relevant.
</t>
    </r>
    <r>
      <rPr>
        <sz val="8"/>
        <color theme="2" tint="-0.749992370372631"/>
        <rFont val="Arial"/>
        <family val="2"/>
      </rPr>
      <t>Combination chemotherapy involves two different chemotherapy drugs.
Any targeted therapies given in addition to combination chemotherapy are not relevant here.</t>
    </r>
  </si>
  <si>
    <r>
      <t xml:space="preserve">Primärfälle, die mindestens 1  Kriterium der im Zähler definierten erfüllen.
</t>
    </r>
    <r>
      <rPr>
        <sz val="8"/>
        <color theme="2" tint="-0.749992370372631"/>
        <rFont val="Arial"/>
        <family val="2"/>
      </rPr>
      <t>(Primary cases that meet at least 1 criterion of those defined in the numerator.)</t>
    </r>
  </si>
  <si>
    <r>
      <t xml:space="preserve">Was ist die Definition von Akutkrankenhaus? 
</t>
    </r>
    <r>
      <rPr>
        <sz val="8"/>
        <color theme="2" tint="-0.749992370372631"/>
        <rFont val="Arial"/>
        <family val="2"/>
      </rPr>
      <t xml:space="preserve">What is the definition of acute hospital? </t>
    </r>
  </si>
  <si>
    <r>
      <t xml:space="preserve">Ab wann ist der Zählzeitpunkt des Krankenhausaufenthaltes: Einweisung oder Datum OP?
</t>
    </r>
    <r>
      <rPr>
        <sz val="8"/>
        <color theme="2" tint="-0.749992370372631"/>
        <rFont val="Arial"/>
        <family val="2"/>
      </rPr>
      <t xml:space="preserve"> From when is the counting time of the hospital stay: admission or date of surgery?</t>
    </r>
  </si>
  <si>
    <r>
      <t xml:space="preserve">Die 22 Tage zählen ab Datum OP.
</t>
    </r>
    <r>
      <rPr>
        <sz val="8"/>
        <color theme="2" tint="-0.749992370372631"/>
        <rFont val="Arial"/>
        <family val="2"/>
      </rPr>
      <t>The 22 days count from the date surgery. "From when is the counting time of hospital stay: admission or date OP.</t>
    </r>
  </si>
  <si>
    <r>
      <t xml:space="preserve">Nur die elektiv operierten Primärfälle KRK.
</t>
    </r>
    <r>
      <rPr>
        <sz val="8"/>
        <color theme="2" tint="-0.749992370372631"/>
        <rFont val="Arial"/>
        <family val="2"/>
      </rPr>
      <t>Only the elective primary cases CRC.</t>
    </r>
  </si>
  <si>
    <r>
      <t xml:space="preserve">Wie verhält es sich mit Wiederaufnahmen wegen Beschwerden/Komplikationen?
</t>
    </r>
    <r>
      <rPr>
        <sz val="8"/>
        <color theme="2" tint="-0.749992370372631"/>
        <rFont val="Arial"/>
        <family val="2"/>
      </rPr>
      <t>What is the situation with reoperations due to complaints/complications?</t>
    </r>
  </si>
  <si>
    <t>Lebermetastasenresektion 
Liver metastasis resection</t>
  </si>
  <si>
    <t>MTL22 Indikator (Mortalität,Transfer, Liegedauer)
MTL22 Indicator (mortality, transfer, hospital stay)</t>
  </si>
  <si>
    <t>Quartale (Indicator year)</t>
  </si>
  <si>
    <t>Quartale (Indicator year-1)</t>
  </si>
  <si>
    <t>Quartale (Indicator year-2)</t>
  </si>
  <si>
    <t>Quartale (Indicator year-3)</t>
  </si>
  <si>
    <t>EDIUM-Datenblatt</t>
  </si>
  <si>
    <t xml:space="preserve"> Auszug : zertifizierter_dz(210719).</t>
  </si>
  <si>
    <t>Es werden maximal 4 Jahre ab Kennzahlenjahr angezeigt abhängig von den Jahren aus der Datei zertifizierter_dz(210719) 
In dieser Datei werden zu jedem Zentrum der entsprchenden Studienbeginn und dann alle teilgenommenen Jahre eingetragen.
Also wenn ein Jahr ausgesetzt wird, wird das also auch nicht eingetragen.</t>
  </si>
  <si>
    <t>Studienstart  Siehe in Datei zertifizierte_dz (210719)</t>
  </si>
  <si>
    <t>Pilotzentren  sind dadurch gekennzeichnet das sie in der Datei zertifizierte_dz (210719) den Studienbeginn ab 1.10.2018 haben.</t>
  </si>
  <si>
    <t>In dem Tabellenblatt "Datenfelder" sind alle für die automatische Generierung notwendigen Datenfelder spezifiziert. Dort finden sich sowohl alle Ausprägungen als auch die Ausfüllhinweise. 
All of the data fields needed for automatic generation are specified in the chapter “Data fields.” All variants and tips on completing the fields are included in it.</t>
  </si>
  <si>
    <t xml:space="preserve">Beispiel-XML-Struktur entsprechend der Spezifikation Datenfelder
Sample XML structure in accordance with the data field specification.
</t>
  </si>
  <si>
    <t>Basisdaten / Kennzahlenbogen
Basic data / indicator sheet</t>
  </si>
  <si>
    <t>Hier ist dargestellt, wie die XML auf Vollständigkeit und Korrektheit überprüft wird, wenn die XML zur Berechnung des Kennzahlenbogens eingelesen wird.
This shows how the XML is checked for completeness and correctness when the XML is being read in to calculate the indicator sheet.</t>
  </si>
  <si>
    <t>In diesem Tabellenblättern sind die Definitionen der vier wichtigsten Grundgesamtheiten - mithilfe der "Datenfelder" - dargestellt. In der XML-OncoBox wird anhand dieser Definition überprüft, ob der Fall seitens des Zentrums bzw. Tumordokumentationssystems richtig kategorisiert worden ist.
These chapters present the definitions of the four most important basic statistical populations - using the "data fields". In the XML OncoBox, this definition is used to check whether the case has been correctly categorised by the centre or tumour documentation system.</t>
  </si>
  <si>
    <t>Prätherapeutische Fallvorstellung  - Primärfälle
Pretherapeutic case presentation  - primary case</t>
  </si>
  <si>
    <t>Prätherapeutische Fallvorstellung  - Rezidive / Fernmetastasierung
Pretherapeutic case presentation  - relapses / metachronous metastases</t>
  </si>
  <si>
    <t xml:space="preserve">Postoperative Fallvorstellung 
Post-operative case presentation </t>
  </si>
  <si>
    <t>Beratung Sozialdienst
Berechnung durch XML-OncoBox auf die Primärfälle beschränkt
Social services counselling
Calculation by the OncoBox, limited to primary cases</t>
  </si>
  <si>
    <t>Anteil Studienpatienten  - keine Berechnung durch OncoBox
Share of studies patient  - not calculated by the OncoBox</t>
  </si>
  <si>
    <t>Genetische Beratung 
Genetic counselling</t>
  </si>
  <si>
    <t>Immunhistochemische Bestimmung der MMR-Proteine
Immunohistochemical assessment of MMR proteins</t>
  </si>
  <si>
    <t>RAS- und BRAF-Bestimmung zu Beginn Erslinientherapie bei metastasiertem KRK
RAS and BRAF determination at the start of first-line treatment for metastasised colorectal carcinoma</t>
  </si>
  <si>
    <t>Komplikationsrate therapeutische  Koloskopien
keine Berechnung durch OncoBox, da nicht nur Zentrumspatienten
Complication rate with therapeutic coloscopies 
Not calculated by OncoBox, as not only centre patients are included</t>
  </si>
  <si>
    <t>Angabe Abstand mesorektale Faszie bei RK im unteren und mittleren Drittel 
Information on distance to mesorectal fascia in the diagnostic report (rectal cancer of the lower and middle third)</t>
  </si>
  <si>
    <t xml:space="preserve">Operative Primärfälle Kolon 
Surgical primary cases: colon </t>
  </si>
  <si>
    <t>Operative Primärfälle Rektum 
Surgical primary cases: rectum</t>
  </si>
  <si>
    <t xml:space="preserve">Revisions-OPs Kolon 
Revision surgery: colon </t>
  </si>
  <si>
    <t xml:space="preserve">Revisions-OPs Rektum 
Revision surgery: rectum </t>
  </si>
  <si>
    <t xml:space="preserve">Anastomoseinsuffizienzen Kolon 
Anastomotic insufficiency: colon </t>
  </si>
  <si>
    <t>Anastomoseinsuffizienzen Rektum
Anastomotic insufficiency: rectum</t>
  </si>
  <si>
    <t xml:space="preserve">Mortalität postoperativ 
Post-operative mortality </t>
  </si>
  <si>
    <t xml:space="preserve">Lokale R0-Resektion Rektum 
Local R0 resection: rectum </t>
  </si>
  <si>
    <t xml:space="preserve">Anzeichnung Stoma-Position 
Marking of stoma position </t>
  </si>
  <si>
    <t>Adjuvante Chemotherapien Kolon (UICC Stad. III) 
Adjuvant chemotherapies: colon (UICC stage III)</t>
  </si>
  <si>
    <t>Kombinationsschemotherapie bei mKRK mit systemischer Erstlinientherapie
Combination chemotherapy for metastasised colorectal carcinoma with systemic first-line treatment</t>
  </si>
  <si>
    <t xml:space="preserve">Qualität des TME-Rektumpräparates (Angabe Pathologie) 
Quality of the TME rectum specimen (information from pathology) </t>
  </si>
  <si>
    <t>Befundbericht nach operativer Resektion bei KRK
Diagnostic report after surgical resection of colorectal carcinoma</t>
  </si>
  <si>
    <t>Lymphknotenuntersuchung 
Lymph-node examination</t>
  </si>
  <si>
    <t xml:space="preserve">Beginn systemische Chemotherapie
Start systemic chemotherapy
</t>
  </si>
  <si>
    <t>Strahlentherapiedosis pro Zeit
Dose of radiotherapy</t>
  </si>
  <si>
    <t>Die Matrix Ergebnisqualität im EXCEL-Format als Teil des Erhebungsbogens für das Auditjahr 2016.
The quality of the matrix results in Excel format as part of the questionnaire sheet for the audit-year 2016</t>
  </si>
  <si>
    <t>Hier ist dargestellt, wie die XML auf Vollständigkeit und Korrektheit überprüft wird, wenn die XML zur Berechnung der Matrix Ergebnisqualität eingelesen wird.
This shows how the XML is checked for completeness and correctness when the XML is being read in to calculate the quality of the matrix results.</t>
  </si>
  <si>
    <t>Ergänzende Anmerkungen zur Verifizierung von Follow-Up-Meldungen (Q1-Q7)
Supplementary notes to verify follow-up reports (Q1-Q7)</t>
  </si>
  <si>
    <t>Darstellung des Algorithmus zur Berechnung der Zellen (absolute Zahlen) der Matrix Ergebnisqualität (Spalten B-W).
Presentation of the algorithm used to calculate the cells (absolute numbers) of the matix for the quality of results (columns B-W).</t>
  </si>
  <si>
    <t>Darstellung und Erläuterungen der Algorithmen für die Spalten Y (DFS) und Z (OAS) zur Berechnung des Kaplan-Meier-Schätzers in der Matrix Ergebnisqualität für eine spezifischen Zeitpunkt (am Beispiel Auditjahr 2013: 5-Jahresüberleben für Primärfallpatienten aus 2007, 4-Jahresüberleben für Primärfallpatienten aus 2008 etc.).
Presentation and explanation of the algorithms for columns Y (disease-free survival, DFS) and Z (overall survival, OAS) to calculate the Kaplan-Meier estimator in the matrix for quality of results for a specific point in time (e.g., for auditing year 2013: 5-year survival rate for primary cases from 2007, 4-year survival rate for primary cases from 2008, etc.)</t>
  </si>
  <si>
    <t>Darstellung und Erläuterungen der Algorithmen für die Berechnung der Kaplan-Meier-Kurven über alle Primärfälle eines Zentrums seit Beginn der Erstzertifizierung. 
Presentation and explanation of the algorithms used to calculate the Kaplan-Meier curves for all primary cases at a centre since the start of the first certification process.</t>
  </si>
  <si>
    <t>In dieser Liste sind alle gültigen Histologie-Codes von Karzinomen die als Primärfall zählen (Adenokarzinome).
This list includes all valid histology codes for carcinomas that count as primary cases.</t>
  </si>
  <si>
    <t>In diesem Tabellenblatt wird die Zählweise von Fällen bei Patienten mit mehreren kolorektalen Karzinomen erläutert.
This chapter explains the method used to count cases in patients with several colorectal carcinomas.</t>
  </si>
  <si>
    <t>Beschreibung der Zusammenführung der XML-Datei aus dem Tumordokumentations-system und der XML-Befragungsdatei aus www.edium-studie.de-
Description of the matching of the XML-file from the tumour documentation system
and the XML-file from www.edium-studie.de</t>
  </si>
  <si>
    <t>EDIUM Datenblatt
Excel-Ausgabe</t>
  </si>
  <si>
    <t>(Indicator year-3)</t>
  </si>
  <si>
    <t>(Indicator year - 2)</t>
  </si>
  <si>
    <t>(Indicator year - 1)</t>
  </si>
  <si>
    <t>(Indicator year )</t>
  </si>
  <si>
    <t>D6 Diagnose - Kolon oder Rektum
D6 Diagnosis - colon or rectum</t>
  </si>
  <si>
    <t>K | R</t>
  </si>
  <si>
    <t>1.4) nicht operierter Primärfall (kurativ)
1.4) Nonsurgical primary case (curative)</t>
  </si>
  <si>
    <t>2a. Prätherapeutische Fallvorstellung
2a. Pre-therapeutic case presentation</t>
  </si>
  <si>
    <r>
      <t>Qualitätsindikato</t>
    </r>
    <r>
      <rPr>
        <sz val="10"/>
        <rFont val="Arial"/>
        <family val="2"/>
      </rPr>
      <t xml:space="preserve">r </t>
    </r>
    <r>
      <rPr>
        <sz val="10"/>
        <color indexed="8"/>
        <rFont val="Arial"/>
        <family val="2"/>
      </rPr>
      <t xml:space="preserve">der S3-Leitlinie für das Kolorektale Karzinom
</t>
    </r>
    <r>
      <rPr>
        <sz val="10"/>
        <color theme="2" tint="-0.749992370372631"/>
        <rFont val="Arial"/>
        <family val="2"/>
      </rPr>
      <t>Quality indicator</t>
    </r>
    <r>
      <rPr>
        <sz val="10"/>
        <color rgb="FFFF0000"/>
        <rFont val="Arial"/>
        <family val="2"/>
      </rPr>
      <t xml:space="preserve"> </t>
    </r>
    <r>
      <rPr>
        <sz val="10"/>
        <color theme="2" tint="-0.749992370372631"/>
        <rFont val="Arial"/>
        <family val="2"/>
      </rPr>
      <t>of the Level 3 Guideline on Colorectal Carcinoma</t>
    </r>
  </si>
  <si>
    <t>5-482.8;5-482.80;5-482.82;5-482.8x ; 5-482.9*; 5-482.a; 5-482.b; 5-482.b0;  5-482.b1 oder TVE</t>
  </si>
  <si>
    <t>2b. Prätherapeutische Fallvorstellung Rezidiv / metachrone Metastasen
2b. Pre-therapeutic case presentation of recurrence / metachronous metastases</t>
  </si>
  <si>
    <t>Alle Zentrumsfälle mit neuaufgetretenem Rezidiv und/oder Fernmetastasen(nicht primär)
(All centre cases with a new  relapse and /or distant metastases(excluding patients with metastases at diagnosis))</t>
  </si>
  <si>
    <t>Operationen des Nenners mit Revisionsoperationen infolge von perioperativen Komplikationen innerhalb von 30 d nach OP 
(nicht gezählt werden: diagnostische Spüllaparoskopien)
(Surgeries of the denominator with revision surgery due to perioperative complications within 30 d of surgery)</t>
  </si>
  <si>
    <t>Alle Fälle im Nenner, nach deren 1.  elektiver OP  infolge von perioperativen Komplikationen innerhalb von 30 d eine Revisionsoperation durchgeführt werden musste
(not counted: Diagnostic irrigation parascopies)
(All cases in the denominator in which revision surgery had to be carried out within 30 d after the first elective operation, due to perioperative complications)</t>
  </si>
  <si>
    <t>Primärfälle operativ Rektum, nach deren 1.  elektiver OP  infolge von perioperativen Komplikationen innerhalb von 30 d eine Revisionsoperation durchgeführt werden musste
(not counted: Diagnostic irrigation parascopies)
(Surgical primary cases in the rectum in which revision surgery had to be carried out within 30 days of the first elective procedure, due to perioperative complicatons)</t>
  </si>
  <si>
    <r>
      <t xml:space="preserve">Qualitätsindikator </t>
    </r>
    <r>
      <rPr>
        <sz val="10"/>
        <rFont val="Arial"/>
        <family val="2"/>
      </rPr>
      <t xml:space="preserve">der S3-Leitlinie für das Kolorektale Karzinom
</t>
    </r>
    <r>
      <rPr>
        <sz val="10"/>
        <color theme="2" tint="-0.749992370372631"/>
        <rFont val="Arial"/>
        <family val="2"/>
      </rPr>
      <t xml:space="preserve">Quality indicator </t>
    </r>
    <r>
      <rPr>
        <sz val="10"/>
        <color theme="2" tint="-0.749992370372631"/>
        <rFont val="Arial"/>
        <family val="2"/>
      </rPr>
      <t>of the Level 3 Guideline on Colorectal Carcinoma</t>
    </r>
  </si>
  <si>
    <t xml:space="preserve">Qualitätsindikator der S3-Leitlinie für das Kolorektale Karzinom
Quality indicator of the Level 3 Guideline on Colorectal Carcinoma
</t>
  </si>
  <si>
    <t>Zählen Mukosektomien und Vollwandexzisionen in den Nenner der Kennzahl?
Do mucosectomies and full-wall excisions count towards the denominator of the ratio?</t>
  </si>
  <si>
    <t>Mukosektomien können für die Kennzahl gezählt werden. Transanale Vollwandexzisionen werden in der Kennzahl nicht berücksichtigt 
Mucosectomies can be counted for the denominator of the indicator. Transanal full-wall excisions are not included in the denominator of the indicator</t>
  </si>
  <si>
    <t>Werden auch die therapeutischen Koloskopien der Gastroenterologischen Praxen in der Kennzahl erfasst?
Are therapeutic colonoscopies in gastroenterological practices also included in the indicator?</t>
  </si>
  <si>
    <t>Nein. Die therapeutischen Koloskopien der Gastroenterologischen Praxen werden in dem Erhebungsbogen für Gastroenterologische Praxen abgebildet
No. The therapeutic colonoscopies of gastroenterological practices are shown in the data entry form for gastroenterological practices</t>
  </si>
  <si>
    <t>Vom Tumordokumentationshersteller bei Generierung automatisch zu befüllen.
Angabe des Tumordokumentationsherstellers in XML-Datei (freie Textwahl durch Hersteller, keine strukturierte Vorgabe)</t>
  </si>
  <si>
    <t>Ist der Behandlungsdatensatz (Primärtherapie bzw. Rezidivbehandlung abgeschlossen) vollständig eingegeben? 
Beispiel: Kolonkarzinom UICC-Stadium III wurde operativ entfernt, die adjuvante Chemotherapie ist abgeschlossen. Alle Daten zur Diagnostik, Behandlung und Prozess sind eingegeben.
Angabe erfolgt durch Tumordokumentar*in und wird nicht automatisch ermittelt.</t>
  </si>
  <si>
    <r>
      <t>Gemessen in der Regel  durch starre Rektoskopie oder MRT ab Anokutanlinie (bei tastbaren Befunden wird darauf manchmal verzichtet; eine globale Angabe "unteres Drittel" kann dokumentiert und hier gemeldet werden):
unteres Drittel (</t>
    </r>
    <r>
      <rPr>
        <sz val="8"/>
        <rFont val="Calibri"/>
        <family val="2"/>
      </rPr>
      <t>≥</t>
    </r>
    <r>
      <rPr>
        <sz val="8"/>
        <rFont val="Arial"/>
        <family val="2"/>
      </rPr>
      <t xml:space="preserve"> 0 &lt; 6 cm)
mittleres Drittel ( ≥ 6 &lt; 12 cm)
oberes Drittel (≥ 12 - 16 cm)
</t>
    </r>
  </si>
  <si>
    <t>1 ist zu dokumentieren, wenn synchron zu dem hier gemeldeten Primärfall ein weiteres kolorektales Karzinom behandelt wird. 
Beispiel: Wird hier der Primärfall eines Rektumkarzinoms gemeldet und gleichzeitig ein Kolonkarzinom behandelt (das Zentrum entscheidet sich für das Rektumkarzinom als das Entscheidende), wird hier eine 1 gemeldet. Der Kolonfall wird nicht an die OncoBox  gemeldet.
Erläuterungen zur Fallzählung sind im Datenblatt "Appendix - Fallzuodnung" dargestellt.</t>
  </si>
  <si>
    <t xml:space="preserve">OPS Codes „Transanale Vollwandexzision (TVE)“ (=Feld Basisdaten D34)
5-482.8 Vollwandexzision, lokal
5-482.80 Vollwandexzision, lokal : Peranal
5-482.82 Vollwandexzision, lokal : Endoskopisch-mikrochirurgisch
5-482.8x Vollwandexzision, lokal : Sonstige
5-482.9* Vollwandexzision, zirkulär [Manschettenresektion] 
5-482.a Vollwandexzision, zirkulär [Manschettenresektion], intraperitoneal, endoskopischmikrochirurgisch
5-482.b Vollwandexzision, mit Stapler, peranal
.b0 Zirkulär [Manschettenresektion]
.b1 Semizirkulär
OPS Codes Primärfall „Endoskopisch“ (=Feld Basisdaten E33-E34)
5-452.*:  Lokale Exzision und Destruktion von erkranktem Gewebe des Dickdarmes
5-482.0* Schlingenresektion  Inkl.: Endoskopische Mukosaresektion
5-482.1* Submuköse Exzision   Inkl.: Endoskopische submuköse Dissektion [ESD]
5-482.3 Elektrokoagulation
5-482.4 Laserkoagulation
5-482.5 Thermokoagulation
5-482.6 Kryokoagulation
5-482.7 Photodynamische Therapie
5-482.81 Vollwandexzision, lokal : Endoskopisch	
5-482.c Radiofrequenzablation
5-482.d Mikrowellenablation
5-482.e Irreversible Elektroporation
5-482.x Sonstige
5-482.y N.n.bez.
Bei den hier genannten OPS-Codes ist sicherzustellen, dass in dem Feld „F2 Endoskopische Primärtherapie - OPS-Code“ kein OPS-Code eingetragen ist, da ansonsten falsche Zuordnung.
</t>
  </si>
  <si>
    <t xml:space="preserve">G1 = gut differenziert
G2 = mäßig differenziert
G3 = schlecht differenziert
G4 = undifferenziert
GX = nicht bestimmbar
L = low grade (G1 oder G2)
M = intermediate grade (G2 oder G3)
H = high grade (G3 oder G4)
B = Borderline
U = unbekannt
T = trifft nicht zu
Wurde eine neoadjuvante Therapie durchgeführt, kann alternativ das prätherapeutische Grading gemeldet werden:
preG1 = gut differenziert 
preG2 = mäßig differenziert
preG3 = schlecht differenziert
preG4 = undifferenziert
preGX = nicht bestimmbar
preL = low grade (G1 oder G2)
preM = intermediate grade (G2 oder G3)
preH = high grade (G3 oder G4)
preB = Borderline
preU = unbekannt
preT = trifft nicht zu
</t>
  </si>
  <si>
    <t>H4
GX | G1 | G2 | G3 | G4 | L | M | H | B | U | T | 
preGX | preG1 | preG2 | preG3 | preG4| preL | preM | preH | preB | preU | preT</t>
  </si>
  <si>
    <t>H4   Postoperative Histologie / Staging  - Prä./ postth. Grading</t>
  </si>
  <si>
    <t>Angabe für Rektum-Ca relevant.</t>
  </si>
  <si>
    <t>Lebermetastasen, die im Rahmen der Therapie des Primärtumors diagnostiziert und therapiert werden.</t>
  </si>
  <si>
    <t xml:space="preserve"> 5-482.8 5-482.80;5-482.82;5-482.8x ;5-482.9*; 5-482.a; 5-482.b; 5-482.b0;  5-482.b1 oder TVE</t>
  </si>
  <si>
    <t xml:space="preserve">OPS Codes „Transanale Vollwandexzision (TVE)“ (=Feld Basisdaten D34)
5-482.8 Vollwandexzision, lokal
5-482.80 Vollwandexzision, lokal : Peranal
5-482.82 Vollwandexzision, lokal : Endoskopisch-mikrochirurgisch
5-482.8x Vollwandexzision, lokal : Sonstige
5-482.9* Vollwandexzision, zirkulär [Manschettenresektion] 
5-482.a Vollwandexzision, zirkulär [Manschettenresektion], intraperitoneal, endoskopischmikrochirurgisch
5-482.b Vollwandexzision, mit Stapler, peranal
.b0 Zirkulär [Manschettenresektion]
.b1 Semizirkulär
(Genaue Abgrenzung zu endoskopischem Primärfall siehe Tabellenblatt "Datenfelder" (F2 - Endoskopische Primärtherapie).
OPS Codes „transanal full-thickness resection (TVE)“ (= data field Basic Data D34)
5-482.8 Full-thickness excsision, local
5-482.80 Full-thickness excsision, local : Peranal
5-482.82 Full wall excision, local : endoscopic microsurgery
5-482.8x Full wall excision, local : Other
5-482.9* Full-thickness excsision, ciruclar 
5-482.a Full-thickness excsision, circular, intraperitoneal, endoscopic, minimal invasive
5-482.b Full-thickness excsision, with stapler, peranal
.b0 Circular
.b1 Semi-circular
(For differentiation of endoscopic primary case see section "Data Fields" (F2 - endoscopic primary therapy).
</t>
  </si>
  <si>
    <t>Wie wird die Erstlinientherapie im Rahmen der Kennzahl Nr. 10 definiert??
How is first-line therapy defined in the context of key figure no. 10?</t>
  </si>
  <si>
    <t>a) Zählen im Zähler der Kennzahl 10 nur die Fälle, bei denen die Mutationsanalysen für RAS und für BRAF durchgeführt wurden?
b) Muss bei der RAS-Analyse immer der Mutationsstatus für NRAS und KRAS untersucht werden?
a) Do only the cases where the mutation analyses for RAS and for BRAF were carried out count in the numerator of code 10?
b) Does the RAS analysis always have to include the mutation status for NRAS and KRAS?</t>
  </si>
  <si>
    <t xml:space="preserve">
wenn C1 = 1 
ODER
C1 = 2 und 
F2 = 5-482.8; 5-482.80;5-482.82;5-482.8x ;5-482.9*; 5-482.a; 5-482.b; 5-482.b0;  5-482.b1 oder TVE</t>
  </si>
  <si>
    <t>Qualitätsindikator der S3-Leitlinie für das Kolorektale Karzinom
Quality indicator of the Level 3 Guideline for Colorectal Carcinoma</t>
  </si>
  <si>
    <t>Qualitätsindikator der S3-Leitlinie für das Kolorektale Karzinom
Quality indicator of the Level 3 Guideline on Colorectal Carcinoma</t>
  </si>
  <si>
    <t xml:space="preserve">Grundgesamtheit für die Kennzahl sind Zentrumsfälle mit Lebermetastase. In der Kennzahl wird nicht zwischen dem Erstauftreten und dem Rezidiv einer Lebermetastase unterschieden.
The population for the indicator are centre cases with liver metastases. The indicator does not differentiate between the first occurrence and the recurrence of a liver metastasis.
</t>
  </si>
  <si>
    <t xml:space="preserve">Die Zuordnung der Zentrumsfälle in den Nenner erfolgt über die Diagnose der Lebermetastasierung. Das Primärfall- bzw. Zentrumsfalldatum spielt keine Rolle.
The allocation of the centre cases to the denominator is based on the diagnosis of liver metastasis. The primary case or centre case date is not important.
</t>
  </si>
  <si>
    <t>Eine zweimalige Zählung pro Jahr ist theoretisch denkbar (zweimal Diagnose einer ausschließlichen Lebermetastasen).
Counting twice a year is theoretically doable (twice diagnosis of an exclusive liver metastasis).</t>
  </si>
  <si>
    <t>Qualitätsindikator der S3-Leitlinie für das Kolorektale Karzinom
Quality indicator of the Level 3 guideline for colorectal carcinoma</t>
  </si>
  <si>
    <t xml:space="preserve">  GX | G1 | G2 | G3 | G4  | L | M | H | B | 
 preG1 | preG2 | preG3 | preG4 | preL | preM | preH | preB</t>
  </si>
  <si>
    <t>siehe Zähler Kennzahl Nr. 24
see numerator indicator no. 24</t>
  </si>
  <si>
    <t>Adenokarzinom o.n.A. *
(Adenocarcinoma, not otherwise specified (NOS))</t>
  </si>
  <si>
    <t>EB/ LL</t>
  </si>
  <si>
    <t>LL QI</t>
  </si>
  <si>
    <t>LLQI</t>
  </si>
  <si>
    <t>Operationen des Nenners mit Revisionsoperationen infolge von perioperativen Komplikationen innerhalb von 30 d nach OP (nicht gezählt werden: diagnostische Spüllaparoskopien)</t>
  </si>
  <si>
    <t>Lebermetastasenresektion außerhalb des operativen Standortes des Darmkrebszentrums</t>
  </si>
  <si>
    <r>
      <t>2021</t>
    </r>
    <r>
      <rPr>
        <sz val="9"/>
        <color rgb="FFFF0000"/>
        <rFont val="Arial"/>
        <family val="2"/>
      </rPr>
      <t xml:space="preserve"> </t>
    </r>
    <r>
      <rPr>
        <vertAlign val="superscript"/>
        <sz val="9"/>
        <color rgb="FFFF0000"/>
        <rFont val="Arial"/>
        <family val="2"/>
      </rPr>
      <t>9)</t>
    </r>
  </si>
  <si>
    <t xml:space="preserve">      Ø Follow-Up Quote der Jahre 2017-2019</t>
  </si>
  <si>
    <r>
      <t xml:space="preserve">Diagnose Zweitmalignom im Verlauf </t>
    </r>
    <r>
      <rPr>
        <vertAlign val="superscript"/>
        <sz val="8"/>
        <color rgb="FFFF0000"/>
        <rFont val="Arial"/>
        <family val="2"/>
      </rPr>
      <t>10)</t>
    </r>
  </si>
  <si>
    <r>
      <rPr>
        <sz val="8"/>
        <rFont val="Arial"/>
        <family val="2"/>
      </rPr>
      <t>Häufig kommen die Pat. bereits umfassend diagnostiziert ins Zentrum,die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and treatment is administered at the centre — do the diagnosing physicians have to be collaborating partners for the case to count as a primary one?</t>
    </r>
  </si>
  <si>
    <r>
      <t xml:space="preserve">Wenn ein Pat. an mehreren Dickdarm-Karzinomen erkrankt sind: wie wird das dann berechnet?
</t>
    </r>
    <r>
      <rPr>
        <sz val="8"/>
        <color rgb="FF494529"/>
        <rFont val="Arial"/>
        <family val="2"/>
      </rPr>
      <t>If a patient is suffering from several carcinomas in the colon: how is the situation calculated?</t>
    </r>
  </si>
  <si>
    <r>
      <t xml:space="preserve">notwendig zur Bestimmung, ob Pat. palliativer Primärfall ist
</t>
    </r>
    <r>
      <rPr>
        <sz val="8"/>
        <color rgb="FF494529"/>
        <rFont val="Arial"/>
        <family val="2"/>
      </rPr>
      <t>Necessary to determine whether the patient is a palliative primary case</t>
    </r>
  </si>
  <si>
    <r>
      <t xml:space="preserve">Wie wird ein Pat. gezählt, bei dem der Primärtumor mit palliativer Intention entfernt wird? 
</t>
    </r>
    <r>
      <rPr>
        <sz val="8"/>
        <color rgb="FF494529"/>
        <rFont val="Arial"/>
        <family val="2"/>
      </rPr>
      <t>How is a patient counted in whom the primary tumour is removed with palliative intent?</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</si>
  <si>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Bei Watch &amp; Wait-Pat.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t>
    </r>
    <r>
      <rPr>
        <sz val="8"/>
        <color rgb="FFFF0000"/>
        <rFont val="Arial"/>
        <family val="2"/>
      </rPr>
      <t xml:space="preserve">
</t>
    </r>
    <r>
      <rPr>
        <sz val="8"/>
        <color theme="2" tint="-0.749992370372631"/>
        <rFont val="Arial"/>
        <family val="2"/>
      </rPr>
      <t>(Watch and wait patients are newly diagnosed rectum carcinoma patients, that are not surgically treated after radiotherapy and/or chemotherapy with complete remission. If these patients receive surgery secondarily for tumour recurrence or other reasons, they count as surgical primary case.)</t>
    </r>
    <r>
      <rPr>
        <strike/>
        <sz val="8"/>
        <color rgb="FFFF0000"/>
        <rFont val="Arial"/>
        <family val="2"/>
      </rPr>
      <t xml:space="preserve">
</t>
    </r>
    <r>
      <rPr>
        <sz val="8"/>
        <rFont val="Arial"/>
        <family val="2"/>
      </rPr>
      <t>• Zählzeitpunkt ist Datum Histologiebefund</t>
    </r>
    <r>
      <rPr>
        <sz val="8"/>
        <color rgb="FFFF0000"/>
        <rFont val="Arial"/>
        <family val="2"/>
      </rPr>
      <t xml:space="preserve">
</t>
    </r>
    <r>
      <rPr>
        <sz val="8"/>
        <color theme="2" tint="-0.749992370372631"/>
        <rFont val="Arial"/>
        <family val="2"/>
      </rPr>
      <t>(Case is counted from date of histology report.)</t>
    </r>
    <r>
      <rPr>
        <sz val="8"/>
        <color rgb="FFFF0000"/>
        <rFont val="Arial"/>
        <family val="2"/>
      </rPr>
      <t xml:space="preserve">
</t>
    </r>
  </si>
  <si>
    <r>
      <t xml:space="preserve">notwendig zur Bestimmung, ob Pat. ein kurativer Primärfall ist
</t>
    </r>
    <r>
      <rPr>
        <sz val="8"/>
        <color rgb="FF494529"/>
        <rFont val="Arial"/>
        <family val="2"/>
      </rPr>
      <t>Necessary to determine whether the patient is a curative primary case</t>
    </r>
  </si>
  <si>
    <r>
      <rPr>
        <sz val="8"/>
        <rFont val="Arial"/>
        <family val="2"/>
      </rPr>
      <t>Häufig kommen die Pat. bereits umfassend diagnostiziert ins Zentrum, 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</si>
  <si>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t xml:space="preserve">Pat. mit neuaufgetretenem Rezidiv und/oder Fernmetastasen
</t>
    </r>
    <r>
      <rPr>
        <sz val="8"/>
        <color theme="2" tint="-0.749992370372631"/>
        <rFont val="Arial"/>
        <family val="2"/>
      </rPr>
      <t>(Patients with new recurrence and/or distant metastases)</t>
    </r>
  </si>
  <si>
    <r>
      <t xml:space="preserve">Per definitionem können nur Pat. vorgestellt werden, die nicht notfall-therapiert werden müssen
</t>
    </r>
    <r>
      <rPr>
        <sz val="8"/>
        <color rgb="FF494529"/>
        <rFont val="Arial"/>
        <family val="2"/>
      </rPr>
      <t>By definition, only patients who do not have to undergo emergency surgery can be presented</t>
    </r>
  </si>
  <si>
    <t>Prätherapeutische Vorstellung von Pat., die eine TVE erhalten</t>
  </si>
  <si>
    <r>
      <t>Pat. des Nenners</t>
    </r>
    <r>
      <rPr>
        <sz val="8"/>
        <color rgb="FF92D050"/>
        <rFont val="Arial"/>
        <family val="2"/>
      </rPr>
      <t>,</t>
    </r>
    <r>
      <rPr>
        <sz val="8"/>
        <rFont val="Arial"/>
        <family val="2"/>
      </rPr>
      <t xml:space="preserve"> die prätherapeutisch in einer interdisziplinären Tumorkonferenz vorgestellt wurden
</t>
    </r>
    <r>
      <rPr>
        <sz val="8"/>
        <color theme="2" tint="-0.749992370372631"/>
        <rFont val="Arial"/>
        <family val="2"/>
      </rPr>
      <t>(Patients of the denominator who were presented at an interdisciplinary tumour board before treatment)</t>
    </r>
  </si>
  <si>
    <r>
      <t xml:space="preserve">Nein, nur elektive therapierte Pat..
</t>
    </r>
    <r>
      <rPr>
        <sz val="8"/>
        <color theme="2" tint="-0.749992370372631"/>
        <rFont val="Arial"/>
        <family val="2"/>
      </rPr>
      <t>No, only electively treated patients.</t>
    </r>
  </si>
  <si>
    <r>
      <t xml:space="preserve">Wann soll der Pat. vorgestellt werden?
</t>
    </r>
    <r>
      <rPr>
        <sz val="8"/>
        <color theme="2" tint="-0.749992370372631"/>
        <rFont val="Arial"/>
        <family val="2"/>
      </rPr>
      <t>When should the patient be presented?</t>
    </r>
  </si>
  <si>
    <t>Pat. mit neuaufgetretenem Rezidiv und/oder Fernmetastasen 
(= Kennzahl 1)
(Patients with new relapse and / or new metastases)</t>
  </si>
  <si>
    <r>
      <t>Pat.</t>
    </r>
    <r>
      <rPr>
        <sz val="8"/>
        <color theme="2" tint="-0.749992370372631"/>
        <rFont val="Arial"/>
        <family val="2"/>
      </rPr>
      <t>des Nenners,</t>
    </r>
    <r>
      <rPr>
        <sz val="8"/>
        <rFont val="Arial"/>
        <family val="2"/>
      </rPr>
      <t xml:space="preserve"> die in der prätherapeutischen Konferenz vorgestellt wurden
</t>
    </r>
    <r>
      <rPr>
        <sz val="8"/>
        <color theme="2" tint="-0.749992370372631"/>
        <rFont val="Arial"/>
        <family val="2"/>
      </rPr>
      <t>(Patients of the denominator who were presented at the pre-therapeutic conference)</t>
    </r>
  </si>
  <si>
    <r>
      <t xml:space="preserve">Elektive Pat. mit RK und alle elektiven Pat. mit KK Stad. IV
</t>
    </r>
    <r>
      <rPr>
        <sz val="8"/>
        <color theme="2" tint="-0.749992370372631"/>
        <rFont val="Arial"/>
        <family val="2"/>
      </rPr>
      <t>(Elective Patients with rectal carcinoma and elective patients with stage IV colon carcinoma)</t>
    </r>
  </si>
  <si>
    <r>
      <t xml:space="preserve">Zählen auch Pat., die keine Primärfälle des Zentrums waren  (z.B. Diagnose vor Zertifizierung oder direkte Zuweisung zur Metastasentherapie über Arzt oder anderes Krankenhaus? 
</t>
    </r>
    <r>
      <rPr>
        <sz val="8"/>
        <color rgb="FF494529"/>
        <rFont val="Arial"/>
        <family val="2"/>
      </rPr>
      <t xml:space="preserve">Do patients also count if they were not primary cases at the centre (e.g., with diagnosis before certification or direct referral for metastasis treatment from their physician or a different hospital?
</t>
    </r>
    <r>
      <rPr>
        <sz val="8"/>
        <color theme="1"/>
        <rFont val="Arial"/>
        <family val="2"/>
      </rPr>
      <t xml:space="preserve">
In  einem großen Zentrum müssten dann alle zugewiesenen Pat. mit metast. KRK in die Tuko, auch bei eindeutiger Indikation (multiple Mts.) oder eindeutige Zuweisung zur RFA oder SIRT?</t>
    </r>
    <r>
      <rPr>
        <sz val="8"/>
        <color rgb="FF494529"/>
        <rFont val="Arial"/>
        <family val="2"/>
      </rPr>
      <t xml:space="preserve">
In a large centre, would all referred patients with metastatic CRC then have to be included in the tumour board, even with a clear indication (multiple metastases) or clear referral for radiofrequency ablation (RFA) or selective internal radiotherapy (SIRT)?</t>
    </r>
    <r>
      <rPr>
        <sz val="8"/>
        <color theme="1"/>
        <rFont val="Arial"/>
        <family val="2"/>
      </rPr>
      <t xml:space="preserve">
</t>
    </r>
  </si>
  <si>
    <r>
      <t xml:space="preserve">Alle Pat., die mit Rezidiv oder ERST-Metastasierung kommen.
</t>
    </r>
    <r>
      <rPr>
        <sz val="8"/>
        <color rgb="FF494529"/>
        <rFont val="Arial"/>
        <family val="2"/>
      </rPr>
      <t xml:space="preserve">All patients who present with a recurrence or FIRST appearance of metastases.
</t>
    </r>
    <r>
      <rPr>
        <sz val="8"/>
        <color theme="1"/>
        <rFont val="Arial"/>
        <family val="2"/>
      </rPr>
      <t xml:space="preserve">
Nachdokumentation der Fälle (Erstdiagnose, Primärtherapie) wird empfohlen, Kennzahl kann
aber auch händisch eingetragen werden. Auf jeden Fall keine Berechnung durch XML-OncoBox möglich.
</t>
    </r>
    <r>
      <rPr>
        <sz val="8"/>
        <color rgb="FF494529"/>
        <rFont val="Arial"/>
        <family val="2"/>
      </rPr>
      <t xml:space="preserve">Subsequent documentation of the cases (first diagnosis, primary therapy) is recommended, but the indicator can also be entered manually. In any case, calculation by the XML OncoBox is not possible.
</t>
    </r>
  </si>
  <si>
    <r>
      <t>Der Begriff postoperativ bezi</t>
    </r>
    <r>
      <rPr>
        <sz val="8"/>
        <rFont val="Arial"/>
        <family val="2"/>
      </rPr>
      <t>eht sich auch auf die posttherapeutisch (nach endoskopischem Eingriff)</t>
    </r>
    <r>
      <rPr>
        <sz val="8"/>
        <color indexed="8"/>
        <rFont val="Arial"/>
        <family val="2"/>
      </rPr>
      <t xml:space="preserve"> vorgestellten Pat.. </t>
    </r>
    <r>
      <rPr>
        <sz val="8"/>
        <rFont val="Arial"/>
        <family val="2"/>
      </rPr>
      <t xml:space="preserve">Pat., welche nach einer neoadjuvant geplanten Radiochemotherapie keine Operation mehr erhalten, sind hier nicht gemeint!
</t>
    </r>
    <r>
      <rPr>
        <sz val="8"/>
        <color rgb="FF494529"/>
        <rFont val="Arial"/>
        <family val="2"/>
      </rPr>
      <t>The term “postoperative” also refers to patients presented after treatment (after endoscopic interventions). Patients who do not receive any further surgery after planned neoadjuvant radiochemotherapy are not included in this!</t>
    </r>
  </si>
  <si>
    <r>
      <rPr>
        <sz val="8"/>
        <rFont val="Arial"/>
        <family val="2"/>
      </rPr>
      <t>Müssen postoperativ verstorbene Pat. in der postoperativen Tumorkonferenz vorgestellt werden?</t>
    </r>
    <r>
      <rPr>
        <sz val="8"/>
        <color rgb="FFFF0000"/>
        <rFont val="Arial"/>
        <family val="2"/>
      </rPr>
      <t xml:space="preserve">
</t>
    </r>
    <r>
      <rPr>
        <sz val="8"/>
        <color theme="2" tint="-0.749992370372631"/>
        <rFont val="Arial"/>
        <family val="2"/>
      </rPr>
      <t>Do patients that died postoperatively have to be discussed in the postoperative tumour conference?</t>
    </r>
  </si>
  <si>
    <r>
      <rPr>
        <sz val="8"/>
        <rFont val="Arial"/>
        <family val="2"/>
      </rPr>
      <t>Postoperativ verstorbene Pat. werden für den Nenner gezählt, müssen aber nicht in der Tumorkonferenz vorgestellt werden, d.h. sie werden nicht für den Zähler gezählt. Postoperativ/-interventionell verstorbene Pat. sind in jedem Fall in der Morbiditäts-/ Mortalitätskonferenz zu besprechen.</t>
    </r>
    <r>
      <rPr>
        <sz val="8"/>
        <color rgb="FFFF0000"/>
        <rFont val="Arial"/>
        <family val="2"/>
      </rPr>
      <t xml:space="preserve">
</t>
    </r>
    <r>
      <rPr>
        <sz val="8"/>
        <color theme="2" tint="-0.749992370372631"/>
        <rFont val="Arial"/>
        <family val="2"/>
      </rPr>
      <t xml:space="preserve">Postoperatively deceased patients count for the denominator, but do not have to be discussed in the tumour conference (meaning they do not count for the numerator). Patients that died postoperatively/post-interventionally have to be discussed in the morbidity/mortality conference. </t>
    </r>
  </si>
  <si>
    <t>Primärfälle Gesamt + Pat. mit neuaufgetretenem Rezidiv und/oder Fernmetastasen 
(= Kennzahl 1)
(Total primary cases + patients with new relapse and /or new metastases)</t>
  </si>
  <si>
    <r>
      <t xml:space="preserve">Was ist mit peri- und postoperativ verstorbenen Pat.? 
</t>
    </r>
    <r>
      <rPr>
        <sz val="8"/>
        <color rgb="FF494529"/>
        <rFont val="Arial"/>
        <family val="2"/>
      </rPr>
      <t>What about patients who die perioperatively and postoperatively?</t>
    </r>
  </si>
  <si>
    <r>
      <t xml:space="preserve">Zentrumsfälle (Primärfälle, Pat. mit Rezidiv bzw. Fernmetastasierung)
</t>
    </r>
    <r>
      <rPr>
        <sz val="8"/>
        <color rgb="FF494529"/>
        <rFont val="Arial"/>
        <family val="2"/>
      </rPr>
      <t>(Centre case (primary cases, patients with recurrence or distant metastases))</t>
    </r>
  </si>
  <si>
    <t>Pat. mit neuaufgetretenem Rezidiv und/oder Fernmetastasen</t>
  </si>
  <si>
    <r>
      <t xml:space="preserve">Pat. des Nenners, die stationär oder ambulant durch den Sozialdienst beraten wurden
</t>
    </r>
    <r>
      <rPr>
        <sz val="8"/>
        <color theme="2" tint="-0.749992370372631"/>
        <rFont val="Arial"/>
        <family val="2"/>
      </rPr>
      <t>(Inpatients or outpatients of the denominator  who received  counselling from the social services)</t>
    </r>
  </si>
  <si>
    <r>
      <t>Primärfälle Gesamt + Pat. mit neuaufgetretenem Rezidiv und/oder Fernmetastasen (=Kennzahl 1)
(Total primary cases + patients with new relapse and or new metastases</t>
    </r>
    <r>
      <rPr>
        <strike/>
        <sz val="8"/>
        <rFont val="Arial"/>
        <family val="2"/>
      </rPr>
      <t>)</t>
    </r>
  </si>
  <si>
    <t>Nenner  Nr. 5a
(Denominator no. 5a)</t>
  </si>
  <si>
    <t>Nenner  Nr. 5b
(Denominator no. 5b)</t>
  </si>
  <si>
    <r>
      <t xml:space="preserve">P5
0 = Pat. wurde nicht vom Sozialdienst beraten
1 = Pat. wurde vom Sozialdienst beraten
9 = unbekannt
</t>
    </r>
    <r>
      <rPr>
        <sz val="8"/>
        <color rgb="FF494529"/>
        <rFont val="Arial"/>
        <family val="2"/>
      </rPr>
      <t xml:space="preserve">P5
0 = patient was not counselled by social services
1 = patient was counselled by social services
9 = not known
</t>
    </r>
  </si>
  <si>
    <r>
      <t xml:space="preserve">alle am Zentrum im Kalenderjahr therapierten Pat.
</t>
    </r>
    <r>
      <rPr>
        <sz val="8"/>
        <color rgb="FF494529"/>
        <rFont val="Arial"/>
        <family val="2"/>
      </rPr>
      <t>(All patients treated at the centre during the calendar year)</t>
    </r>
  </si>
  <si>
    <r>
      <t xml:space="preserve">alle anderen therapierten KRK-Pat.
</t>
    </r>
    <r>
      <rPr>
        <sz val="8"/>
        <color rgb="FF494529"/>
        <rFont val="Arial"/>
        <family val="2"/>
      </rPr>
      <t>(All other CRC patients treated)</t>
    </r>
  </si>
  <si>
    <r>
      <t xml:space="preserve">Pat. mit Wiedererkrankung
</t>
    </r>
    <r>
      <rPr>
        <sz val="8"/>
        <color rgb="FF494529"/>
        <rFont val="Arial"/>
        <family val="2"/>
      </rPr>
      <t>(Patients with recurrent disease)</t>
    </r>
  </si>
  <si>
    <r>
      <t xml:space="preserve">Palliativpat.
</t>
    </r>
    <r>
      <rPr>
        <sz val="8"/>
        <color rgb="FF494529"/>
        <rFont val="Arial"/>
        <family val="2"/>
      </rPr>
      <t>(Pallative patients)</t>
    </r>
  </si>
  <si>
    <r>
      <t xml:space="preserve">Nachsorgepat.
</t>
    </r>
    <r>
      <rPr>
        <sz val="8"/>
        <color rgb="FF494529"/>
        <rFont val="Arial"/>
        <family val="2"/>
      </rPr>
      <t>(Follow-up patients)</t>
    </r>
  </si>
  <si>
    <r>
      <t xml:space="preserve">Zählen hier Follow-Up Pat. im Zähler?
</t>
    </r>
    <r>
      <rPr>
        <sz val="8"/>
        <color rgb="FF494529"/>
        <rFont val="Arial"/>
        <family val="2"/>
      </rPr>
      <t>Are follow-up patients included in the numerator here?</t>
    </r>
  </si>
  <si>
    <r>
      <t xml:space="preserve">Nein, Follow-Up Pat. dürfen für die Studienquote nicht gezählt werden.
</t>
    </r>
    <r>
      <rPr>
        <sz val="8"/>
        <color rgb="FF494529"/>
        <rFont val="Arial"/>
        <family val="2"/>
      </rPr>
      <t>No, follow-up patients may not be counted towards the research study quota.</t>
    </r>
  </si>
  <si>
    <t>6b</t>
  </si>
  <si>
    <t>6a</t>
  </si>
  <si>
    <r>
      <t xml:space="preserve">Primärfälle, die im Kennzahlenjahr in eine Studie mit Ethikvotum worden sind
</t>
    </r>
    <r>
      <rPr>
        <sz val="8"/>
        <color rgb="FF494529"/>
        <rFont val="Arial"/>
        <family val="2"/>
      </rPr>
      <t>(Primary cases who were included in a study subject to an ethics vote in the indicator year)</t>
    </r>
  </si>
  <si>
    <r>
      <t xml:space="preserve">Im Kennzahlenjahr in Studie eingebracht
</t>
    </r>
    <r>
      <rPr>
        <sz val="8"/>
        <color rgb="FF494529"/>
        <rFont val="Arial"/>
        <family val="2"/>
      </rPr>
      <t>(Included in research study in the indicator year)</t>
    </r>
  </si>
  <si>
    <r>
      <t xml:space="preserve">Nenner Nr. 6a
</t>
    </r>
    <r>
      <rPr>
        <sz val="8"/>
        <color rgb="FF494529"/>
        <rFont val="Arial"/>
        <family val="2"/>
      </rPr>
      <t>(Denominator no. 6a)</t>
    </r>
  </si>
  <si>
    <r>
      <t xml:space="preserve">Nenner Nr. 6b
</t>
    </r>
    <r>
      <rPr>
        <sz val="8"/>
        <color rgb="FF494529"/>
        <rFont val="Arial"/>
        <family val="2"/>
      </rPr>
      <t>(Denominator no. 6b)</t>
    </r>
  </si>
  <si>
    <r>
      <t xml:space="preserve">Primärfälle mit einem KRK, die einen Pat.fragebogen zur Familienanamnese ausgefüllt haben
</t>
    </r>
    <r>
      <rPr>
        <sz val="8"/>
        <color rgb="FF494529"/>
        <rFont val="Arial"/>
        <family val="2"/>
      </rPr>
      <t>(Primary cases with colorectal cancer who completed a patient questionnaire on family history)</t>
    </r>
    <r>
      <rPr>
        <sz val="8"/>
        <rFont val="Arial"/>
        <family val="2"/>
      </rPr>
      <t xml:space="preserve">
</t>
    </r>
  </si>
  <si>
    <r>
      <t xml:space="preserve">Wann werden die Pat. im Zähler gezählt, bei Empfehlung der genetischen Beratung oder bei tatsächlicher Durchführung?
</t>
    </r>
    <r>
      <rPr>
        <sz val="8"/>
        <color theme="2" tint="-0.749992370372631"/>
        <rFont val="Arial"/>
        <family val="2"/>
      </rPr>
      <t>When are patients counted for the numerator: when genetic counseling is recommended or when the counseling has actually taken place?</t>
    </r>
  </si>
  <si>
    <r>
      <t xml:space="preserve">P2
1 = nicht-interventionelle Studie
2 = interventionelle Studie
9 = Studienpat., aber unklar, ob nicht-interventionell / interventionell
</t>
    </r>
    <r>
      <rPr>
        <sz val="8"/>
        <color rgb="FF494529"/>
        <rFont val="Arial"/>
        <family val="2"/>
      </rPr>
      <t xml:space="preserve">P2
1 = noninterventional study
2 = interventional study
9 = study patient, but not clear whether noninterventional / interventional
</t>
    </r>
  </si>
  <si>
    <r>
      <t xml:space="preserve">Pat. des Nenners mit immunhistochemischer Bestimmung d. MMR-Proteine
</t>
    </r>
    <r>
      <rPr>
        <sz val="8"/>
        <color theme="2" tint="-0.749992370372631"/>
        <rFont val="Arial"/>
        <family val="2"/>
      </rPr>
      <t>(Patients of the denominator with immunohistochemical assessment of mismatch repair (MMR) proteins)</t>
    </r>
  </si>
  <si>
    <r>
      <t xml:space="preserve">Pat. mit der Erstdiagnose KRK &lt; 50 Jahre
</t>
    </r>
    <r>
      <rPr>
        <sz val="8"/>
        <color rgb="FF494529"/>
        <rFont val="Arial"/>
        <family val="2"/>
      </rPr>
      <t>(Patients with a first diagnosis of CRC &lt; 50 years of age)</t>
    </r>
  </si>
  <si>
    <r>
      <t xml:space="preserve">Pat. &lt; 50 Jahre
</t>
    </r>
    <r>
      <rPr>
        <sz val="8"/>
        <color rgb="FF494529"/>
        <rFont val="Arial"/>
        <family val="2"/>
      </rPr>
      <t>(Patients aged &lt; 50 years)</t>
    </r>
  </si>
  <si>
    <r>
      <t xml:space="preserve">Pat. ≥ 50
</t>
    </r>
    <r>
      <rPr>
        <sz val="8"/>
        <color rgb="FF494529"/>
        <rFont val="Arial"/>
        <family val="2"/>
      </rPr>
      <t>(Patients aged ≥ 50)</t>
    </r>
  </si>
  <si>
    <r>
      <t xml:space="preserve">Bezieht sich diese Anforderung nur auf primärmetastasierte Pat.?
</t>
    </r>
    <r>
      <rPr>
        <sz val="8"/>
        <color theme="2" tint="-0.749992370372631"/>
        <rFont val="Arial"/>
        <family val="2"/>
      </rPr>
      <t>Does this requirement only apply to primary metastatic patients?</t>
    </r>
  </si>
  <si>
    <r>
      <t xml:space="preserve">Nein, im Nenner sind ebenfalls Pat., bei denen im Verlauf eine Metastasierung erstmalig auftritt und eine Erstlinientherapie durchgeführt werden soll (da also nicht nur Primärfälle berücksichtigt werden, keine Berechnung über OncoBox möglich).
</t>
    </r>
    <r>
      <rPr>
        <sz val="8"/>
        <color theme="2" tint="-0.749992370372631"/>
        <rFont val="Arial"/>
        <family val="2"/>
      </rPr>
      <t>No, the denominator also includes patients in whom metastasis occurs for the first time in the course of the disease and who are to receive first-line therapy (since not only primary cases are taken into account, no calculation via OncoBox is possible).</t>
    </r>
  </si>
  <si>
    <t xml:space="preserve">a) Es handelt sich um eine „Und“-Verbindung, um für den Pat. möglichst alle Therapieoptionen zu erfassen.
Wenn keine RAS-Mutation nachgewiesen wird (= negativ), dann soll zusätzlich BRAF-Testung erfolgen (Stufendiagnostik). Ist beides erfolgt, kann der Pat. für den Zähler gewertet werden.
Wenn eine RAS-Mutation nachgewiesen wird (= positiv), entfällt die BRAF-Testung gemäß Leitlinie. In diesem Fall kann der Pat. ebenfalls für den Zähler gewertet werden.
b) Wenn eine der beiden Mutationen (NRAS/KRAS) nachgewiesen wird, muss die jeweilig andere Analyse nicht durchgeführt werden, um die Pat. für den Zähler zu zählen. 
a) This is an "and" connection in order to record as many treatment options as possible for the patient.
If no RAS mutation is detected (= negative), then BRAF testing should also be carried out (stepwise diagnosis). If both are done, the patient can be counted for the numerator.
If a RAS mutation is detected (= positive), then BRAF testing according to the guideline is not required. In this case the patient can also be counted for the numerator.
b) If one of the two mutations (NRAS/KRAS) is detected, the respective other analysis does not have to be performed to count the patient for the numerator. </t>
  </si>
  <si>
    <r>
      <t xml:space="preserve">Therapeutische Koloskopien mit Schlingenpolypektomien je koloskopierende Einheit (nicht nur Pat. DZ)
</t>
    </r>
    <r>
      <rPr>
        <sz val="8"/>
        <color theme="2" tint="-0.749992370372631"/>
        <rFont val="Arial"/>
        <family val="2"/>
      </rPr>
      <t>(Therapeutic colonoscopies with loop polypectomy per colonoscopy unit (not only Colorectal Cancer Centre patients))</t>
    </r>
  </si>
  <si>
    <r>
      <t xml:space="preserve">Beziehen sich die Kennzahlen zu den Koloskopien auf die Prozeduren oder auf den Pat.?
</t>
    </r>
    <r>
      <rPr>
        <sz val="8"/>
        <color theme="2" tint="-0.749992370372631"/>
        <rFont val="Arial"/>
        <family val="2"/>
      </rPr>
      <t>Do the quality indicators for coloscopies refer to the procedures or the patients?</t>
    </r>
  </si>
  <si>
    <r>
      <t xml:space="preserve">Pat. des Nenners mit Angabe des Abstands zur mesorektalen Faszie im Befundbericht
</t>
    </r>
    <r>
      <rPr>
        <sz val="8"/>
        <color rgb="FF494529"/>
        <rFont val="Arial"/>
        <family val="2"/>
      </rPr>
      <t>(Patients of the denominator with information on distance to mesorectal fascia in the diagnostic report)</t>
    </r>
  </si>
  <si>
    <r>
      <t xml:space="preserve">Pat. mit RK im unteren und mittleren Drittel  und MRT oder Dünnschicht-CT des Beckens
</t>
    </r>
    <r>
      <rPr>
        <sz val="8"/>
        <color rgb="FF494529"/>
        <rFont val="Arial"/>
        <family val="2"/>
      </rPr>
      <t>(Patients with rectal carcinoma of the lower and middle third and magnetic resonance imaging (MRI) or thinslice computed tomography (CT) of the pelvis)</t>
    </r>
  </si>
  <si>
    <r>
      <t xml:space="preserve">Welche Zählweise ist die richtige: pro Pat. oder Anzahl der Operationen?
</t>
    </r>
    <r>
      <rPr>
        <sz val="8"/>
        <color rgb="FF494529"/>
        <rFont val="Arial"/>
        <family val="2"/>
      </rPr>
      <t>Which method of counting is correct: per patient or per number of operations?</t>
    </r>
  </si>
  <si>
    <r>
      <t xml:space="preserve">Pat. des Nenners mit Re-Interventionsbedürftigen Anastomoseninsuffizienzen Kolon nach Eingriffen
</t>
    </r>
    <r>
      <rPr>
        <sz val="8"/>
        <color theme="2" tint="-0.749992370372631"/>
        <rFont val="Arial"/>
        <family val="2"/>
      </rPr>
      <t>(Patients of the denominator with colon anastomotic insufficiencies requiring reintervention after surgery)</t>
    </r>
  </si>
  <si>
    <r>
      <t xml:space="preserve">Pat. mit KK, bei denen in einer elektiven Tumorresektion eine Anastomose angelegt wurde
</t>
    </r>
    <r>
      <rPr>
        <sz val="8"/>
        <color rgb="FF494529"/>
        <rFont val="Arial"/>
        <family val="2"/>
      </rPr>
      <t>(Patients with colon cancer in whom anastomosis was performed in an elective tumour resection)</t>
    </r>
  </si>
  <si>
    <r>
      <t xml:space="preserve">Pat. des Nenners mit Anastomoseninsuffizienz Grad B (mit Antibiotikagabe o. interventioneller Drainage o. transanaler Lavage / Drainage) oder C ((Re-) Laparotomie)
</t>
    </r>
    <r>
      <rPr>
        <sz val="8"/>
        <color theme="2" tint="-0.749992370372631"/>
        <rFont val="Arial"/>
        <family val="2"/>
      </rPr>
      <t>(Patients of the denominator with grade B (requiring antibiotic administration but not interventional drainage) or transanal lavage/drainage or grade C (re-)laparotomy) anastomotic insufficiency)</t>
    </r>
  </si>
  <si>
    <r>
      <t>Pat. mit RK, bei denen in einer elektiven Tumorresektion eine Anastomose angelegt wurde (ohne TVE)</t>
    </r>
    <r>
      <rPr>
        <sz val="8"/>
        <color rgb="FFFF0000"/>
        <rFont val="Arial"/>
        <family val="2"/>
      </rPr>
      <t xml:space="preserve">
</t>
    </r>
    <r>
      <rPr>
        <sz val="8"/>
        <color rgb="FF494529"/>
        <rFont val="Arial"/>
        <family val="2"/>
      </rPr>
      <t>(Patients with rectal carcinoma in whom anastomosis was performed in an elective tumour resection (without transanal wall resection))</t>
    </r>
  </si>
  <si>
    <r>
      <t xml:space="preserve">Pat. des Nenners, die innerhalb von 30 d postoperativ verstorben sind
</t>
    </r>
    <r>
      <rPr>
        <sz val="8"/>
        <color theme="2" tint="-0.749992370372631"/>
        <rFont val="Arial"/>
        <family val="2"/>
      </rPr>
      <t>(Patients of the denominator who died within 30d post-operative)</t>
    </r>
  </si>
  <si>
    <r>
      <t>Elektiv operierte Pat. (ohne TVE)</t>
    </r>
    <r>
      <rPr>
        <sz val="8"/>
        <color rgb="FFFF0000"/>
        <rFont val="Arial"/>
        <family val="2"/>
      </rPr>
      <t xml:space="preserve">
</t>
    </r>
    <r>
      <rPr>
        <sz val="8"/>
        <color rgb="FF494529"/>
        <rFont val="Arial"/>
        <family val="2"/>
      </rPr>
      <t>(Patients with elective surgery (without transanal wall resection))</t>
    </r>
  </si>
  <si>
    <r>
      <t xml:space="preserve">Sind Notfallpat. im Nenner auch zu berücksichtigen?
</t>
    </r>
    <r>
      <rPr>
        <sz val="8"/>
        <color rgb="FF494529"/>
        <rFont val="Arial"/>
        <family val="2"/>
      </rPr>
      <t>Should emergency patients also be included in the denominator?</t>
    </r>
  </si>
  <si>
    <r>
      <t xml:space="preserve">Sind Notfallpat. im Nenner auch zu berücksichtigen?
</t>
    </r>
    <r>
      <rPr>
        <sz val="8"/>
        <color theme="2" tint="-0.749992370372631"/>
        <rFont val="Arial"/>
        <family val="2"/>
      </rPr>
      <t>Should emergency patients also be included in the denominator?</t>
    </r>
  </si>
  <si>
    <r>
      <t xml:space="preserve">Ist der Tumor trotz palliativer Gesamtsituation reseziert  (z.B. Tumorstenose bei Peritonealkarzinose oder diffuser Lebermetastasierung): muss dieser Pat. hier gezählt werden?
</t>
    </r>
    <r>
      <rPr>
        <sz val="8"/>
        <color rgb="FF494529"/>
        <rFont val="Arial"/>
        <family val="2"/>
      </rPr>
      <t>If the tumour has been resected despite an overall palliative situation (e.g., tumour stenosis in peritoneal carcinosis or diffuse hepatic metastases), must this patient be counted here?</t>
    </r>
  </si>
  <si>
    <r>
      <t xml:space="preserve">Pat. des Nenners mit präoperativer Anzeichnung der Stomaposition
</t>
    </r>
    <r>
      <rPr>
        <sz val="8"/>
        <color theme="2" tint="-0.749992370372631"/>
        <rFont val="Arial"/>
        <family val="2"/>
      </rPr>
      <t>(Patients of the denominator with preoperative marking of stoma position)</t>
    </r>
  </si>
  <si>
    <r>
      <t>Pat. mit RK, bei denen eine elektive Operation mit Stomaanlage durchgeführt wurde  (ohne TVE)</t>
    </r>
    <r>
      <rPr>
        <sz val="8"/>
        <color rgb="FFFF0000"/>
        <rFont val="Arial"/>
        <family val="2"/>
      </rPr>
      <t xml:space="preserve">
</t>
    </r>
    <r>
      <rPr>
        <sz val="8"/>
        <color rgb="FF494529"/>
        <rFont val="Arial"/>
        <family val="2"/>
      </rPr>
      <t>(Patients with rectal cancer who had surgery with stoma creation (without transanal wall resection))</t>
    </r>
  </si>
  <si>
    <r>
      <t xml:space="preserve">Pat. des Nenners, die eine adjuvante Chemotherapie erhalten haben
</t>
    </r>
    <r>
      <rPr>
        <sz val="8"/>
        <color theme="2" tint="-0.749992370372631"/>
        <rFont val="Arial"/>
        <family val="2"/>
      </rPr>
      <t>(Patients of the denominator who received adjuvant chemotherapy)</t>
    </r>
  </si>
  <si>
    <r>
      <rPr>
        <sz val="8"/>
        <rFont val="Arial"/>
        <family val="2"/>
      </rPr>
      <t>Pat. ≤ 75 Jahre mit einem Kolonkarzinom UICC Stad. III, bei denen eine R0-Resektion des Primärtumors erfolgte</t>
    </r>
    <r>
      <rPr>
        <sz val="8"/>
        <color theme="2" tint="-0.749992370372631"/>
        <rFont val="Arial"/>
        <family val="2"/>
      </rPr>
      <t xml:space="preserve">
(Patients ≤ 75 years with a UICC stage lll colon carcinoma who had a R0 resection of the primary tumour)</t>
    </r>
  </si>
  <si>
    <r>
      <t xml:space="preserve">Alle Fälle im Nenner (Pat. ≤ 75 Jahre zum Zeitpunkt der Erstdiagnose) , die eine adjuvante Chemotherapie erhalten haben
</t>
    </r>
    <r>
      <rPr>
        <sz val="8"/>
        <color theme="2" tint="-0.749992370372631"/>
        <rFont val="Arial"/>
        <family val="2"/>
      </rPr>
      <t>(All cases in the numerator (patients ≤ 75 years at the point of the initial diagnosis) who have received adjuvant chemotherapy)</t>
    </r>
  </si>
  <si>
    <r>
      <t xml:space="preserve">Alle Primärfälle (Pat. ≤ 75 Jahre zum Zeitpunkt der Erstdiagnose) operativ Kolon mit UICC Stad. III; R0 nach allen OPS
</t>
    </r>
    <r>
      <rPr>
        <sz val="8"/>
        <color theme="2" tint="-0.749992370372631"/>
        <rFont val="Arial"/>
        <family val="2"/>
      </rPr>
      <t>(All primary cases (patients ≤ 75 years at the point of initial diagnosis) surgical colon with UICC stage II, Ro and all OPS)</t>
    </r>
  </si>
  <si>
    <t>Pat. ≤ 75 Jahre alt
Patients  ≤  75 years of age</t>
  </si>
  <si>
    <r>
      <t xml:space="preserve">Pat. ≤ 75 Jahre bei Erstdiagnose
</t>
    </r>
    <r>
      <rPr>
        <sz val="8"/>
        <color theme="2" tint="-0.749992370372631"/>
        <rFont val="Arial"/>
        <family val="2"/>
      </rPr>
      <t>Patients ≤ 75 years at initial diagnosis</t>
    </r>
  </si>
  <si>
    <r>
      <t xml:space="preserve">Pat. des Nenners mit Kombinationschemotherapie
</t>
    </r>
    <r>
      <rPr>
        <sz val="8"/>
        <color theme="0" tint="-0.499984740745262"/>
        <rFont val="Arial"/>
        <family val="2"/>
      </rPr>
      <t>(Patients of the denominator with combination chemotherapy)</t>
    </r>
  </si>
  <si>
    <r>
      <t xml:space="preserve">Pat. mit metastasiertem KRK, ECOG 0-1 und systemischer Erstlinientherapie
</t>
    </r>
    <r>
      <rPr>
        <sz val="8"/>
        <color theme="0" tint="-0.499984740745262"/>
        <rFont val="Arial"/>
        <family val="2"/>
      </rPr>
      <t>(Patients with metastasised colorectal carcinoma, ECOG 0-1 and systemic first-line chemotherapy)</t>
    </r>
  </si>
  <si>
    <r>
      <t xml:space="preserve">Pat. mit Kombinationschemotherapie
</t>
    </r>
    <r>
      <rPr>
        <sz val="8"/>
        <color theme="3" tint="-0.249977111117893"/>
        <rFont val="Arial"/>
        <family val="2"/>
      </rPr>
      <t>(Patients with combination chemotherapy)</t>
    </r>
  </si>
  <si>
    <r>
      <t xml:space="preserve">Sind im Nenner nur Pat. zu berücksichtigen, die als Erstlinientherapie eine Chemotherapie erhalten?
</t>
    </r>
    <r>
      <rPr>
        <sz val="8"/>
        <color theme="2" tint="-0.749992370372631"/>
        <rFont val="Arial"/>
        <family val="2"/>
      </rPr>
      <t xml:space="preserve">Should the denominator only include patients receiving chemotherapy as first-line therapy?
</t>
    </r>
  </si>
  <si>
    <r>
      <t xml:space="preserve">Pat. des Nenners mit guter o. moderater Qualität (Grad 1: Mesorektale Faszie erhalten o. Grad 2: Intramesorektale Einrisse) der TME
</t>
    </r>
    <r>
      <rPr>
        <sz val="8"/>
        <color theme="2" tint="-0.749992370372631"/>
        <rFont val="Arial"/>
        <family val="2"/>
      </rPr>
      <t>(Patients of the denominator with good-to-moderate quality (grade 1: mesorectal fascia or grade 2: intramesorectal excisions) TME)</t>
    </r>
  </si>
  <si>
    <r>
      <t xml:space="preserve">Alle operativen Primärfälle Rektum (unteres und mittleres Drittel, ohne TVE) - keine Notfall- Pat., bei welchen eine TME durchgeführt wurde 
</t>
    </r>
    <r>
      <rPr>
        <sz val="8"/>
        <color rgb="FF494529"/>
        <rFont val="Arial"/>
        <family val="2"/>
      </rPr>
      <t>(All cases of elective primary rectal surgery (lower and middle third) — not emergency patients in whom TME was carried out (without transanal wall resection))</t>
    </r>
    <r>
      <rPr>
        <sz val="8"/>
        <rFont val="Arial"/>
        <family val="2"/>
      </rPr>
      <t xml:space="preserve">
</t>
    </r>
  </si>
  <si>
    <r>
      <t xml:space="preserve">Pat.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r>
    <r>
      <rPr>
        <sz val="8"/>
        <color theme="2" tint="-0.749992370372631"/>
        <rFont val="Arial"/>
        <family val="2"/>
      </rPr>
      <t>(Patients of the denominator with diagnostic report with details of:
• Tumour type according to WHO classification and
• Tumour invasion depth (pT classification) and
• Status of regional lymph nodes (pN classification) and
• Number of lymph nodes examined and
• Grading and
• Distance from resection margins (also circumference in the case of rectal carcinoma) and
• R classification)</t>
    </r>
  </si>
  <si>
    <r>
      <t xml:space="preserve">Patl mit KRK und operativer Resektion
</t>
    </r>
    <r>
      <rPr>
        <sz val="8"/>
        <color theme="2" tint="-0.749992370372631"/>
        <rFont val="Arial"/>
        <family val="2"/>
      </rPr>
      <t>(Patients with colorectal carcinoma and surgical resection)</t>
    </r>
  </si>
  <si>
    <r>
      <t xml:space="preserve">Pat. des Nenners mit ≥ 12 pathologisch untersuchten Lymphknoten 
</t>
    </r>
    <r>
      <rPr>
        <sz val="8"/>
        <color theme="2" tint="-0.749992370372631"/>
        <rFont val="Arial"/>
        <family val="2"/>
      </rPr>
      <t>(Patients of the denomonator with pathological examination of lymph nodes ≥12)</t>
    </r>
  </si>
  <si>
    <r>
      <t>Pat. mit KRK, die eine elektive OP mit Lymphadenektomie erhalten haben (ohne TVE)</t>
    </r>
    <r>
      <rPr>
        <sz val="8"/>
        <color rgb="FFFF0000"/>
        <rFont val="Arial"/>
        <family val="2"/>
      </rPr>
      <t xml:space="preserve">
</t>
    </r>
    <r>
      <rPr>
        <sz val="8"/>
        <color rgb="FF494529"/>
        <rFont val="Arial"/>
        <family val="2"/>
      </rPr>
      <t>(Patients with CRC who had elective surgery with lymphadenectomy (without transanal wall resection))</t>
    </r>
  </si>
  <si>
    <r>
      <rPr>
        <sz val="8"/>
        <color theme="1"/>
        <rFont val="Arial"/>
        <family val="2"/>
      </rPr>
      <t>Pat. des Nenners mit Beginn der Chemotherapie innerhalb von 8 Wochen nach OP</t>
    </r>
    <r>
      <rPr>
        <sz val="8"/>
        <color theme="2" tint="-0.749992370372631"/>
        <rFont val="Arial"/>
        <family val="2"/>
      </rPr>
      <t xml:space="preserve">
(Patients of the denominator with beginning of chemotherapy within 8 weeks after surgery)</t>
    </r>
  </si>
  <si>
    <r>
      <t xml:space="preserve">Sind alle elektiv an einem KRK operierten Pat. gemeint oder alle von der betreffenden Abteilung elektiv operierten Pat. (unabhängig von der Diagnose)? (s. analog: Komplkationsrate Koloskopien bezieht sich auf alle Koloskopien der betreffenden Abteilung)
</t>
    </r>
    <r>
      <rPr>
        <sz val="8"/>
        <color theme="2" tint="-0.749992370372631"/>
        <rFont val="Arial"/>
        <family val="2"/>
      </rPr>
      <t>Are all patients electively operated on a CRC or all patients electively operated on by the department concerned (regardless of diagnosis)? (see analogue: Combination rate colonoscopies refers to all colonoscopies of the department concerned)</t>
    </r>
  </si>
  <si>
    <r>
      <t xml:space="preserve">Es geht explitit nicht um eine direkte Verlegung in die Reha bzw. Tagesklinik, sondern die Verlegung in ein anderes Krankenhaus (= unter ständiger ärztlicher Leitung, Zur Akutversorgung bzw. zur jederzeitigen Versorgung von Pat. mit akuten Zuständen, d.h. Krankheit oder Unfall).
</t>
    </r>
    <r>
      <rPr>
        <sz val="8"/>
        <color theme="2" tint="-0.749992370372631"/>
        <rFont val="Arial"/>
        <family val="2"/>
      </rPr>
      <t>It does not mean a direct transfer to the rehabilitation or day clinic, but a transfer to another hospital (= under constant medical supervision, for acute care or for the permanent care of patients with acute conditions, i.e. illness or accident)..</t>
    </r>
  </si>
  <si>
    <r>
      <t xml:space="preserve">2)  </t>
    </r>
    <r>
      <rPr>
        <sz val="8"/>
        <rFont val="Arial"/>
        <family val="2"/>
      </rPr>
      <t>Fußnote 2 für Darmkrebspat. nicht relevant.</t>
    </r>
  </si>
  <si>
    <r>
      <t xml:space="preserve">4)  </t>
    </r>
    <r>
      <rPr>
        <sz val="8"/>
        <rFont val="Arial"/>
        <family val="2"/>
      </rPr>
      <t>Die Daten müssen pat.bezogen rückverfolgbar sein. Es werden Follow-Up-Daten aus dem vorletzten Kalenderjahr vor dem Auditjahr betrachtet (Auditjahr 2022 =&gt; Follow-Up Daten aus dem Zeitraum 01.01.2020-31.12.2020).</t>
    </r>
  </si>
  <si>
    <r>
      <t xml:space="preserve">6)  </t>
    </r>
    <r>
      <rPr>
        <sz val="8"/>
        <rFont val="Arial"/>
        <family val="2"/>
      </rPr>
      <t>Krebsregister können in der Regel keine Follow-Up-Daten zu Pat. außerhalb des Einzugsgebietes einholen.</t>
    </r>
  </si>
  <si>
    <r>
      <t xml:space="preserve">7)  </t>
    </r>
    <r>
      <rPr>
        <sz val="8"/>
        <rFont val="Arial"/>
        <family val="2"/>
      </rPr>
      <t xml:space="preserve">Zusätzlich können hier Pat. mit Ereignis ohne exakte Lokalisationsangabe eingetragen werden, die keiner der drei Spalten R - T genau zuzuordnen sind. </t>
    </r>
  </si>
  <si>
    <r>
      <t xml:space="preserve">    </t>
    </r>
    <r>
      <rPr>
        <sz val="8"/>
        <rFont val="Arial"/>
        <family val="2"/>
      </rPr>
      <t>Die Auswertungen der Kaplan-Meier-Kurven beziehen sich auf die entsprechende Jahreskohorte ohne die in der Fußnote 3 genannten Pat.gruppen.</t>
    </r>
    <r>
      <rPr>
        <vertAlign val="superscript"/>
        <sz val="8"/>
        <rFont val="Arial"/>
        <family val="2"/>
      </rPr>
      <t xml:space="preserve"> </t>
    </r>
  </si>
  <si>
    <t>Alle Pat. ab dem Folgejahr der EZ sind im Follow-Up zu berücksichtigen; alle relevanten Nachsorgejahre sind zu bearbeiten, abhängig vom Datum der Erstzertifizierung.</t>
  </si>
  <si>
    <t>Anzahl Primärpat.</t>
  </si>
  <si>
    <t>Matrix - Ergebnisqualität Primärbehandlung (Kolonpat.)</t>
  </si>
  <si>
    <t>Auffällig niedrige Quote tumorfreier Pat.</t>
  </si>
  <si>
    <r>
      <t xml:space="preserve">3) </t>
    </r>
    <r>
      <rPr>
        <sz val="8"/>
        <rFont val="Arial"/>
        <family val="2"/>
      </rPr>
      <t xml:space="preserve"> Pat., die in dieser Darstellung (Spalte I - W) nicht berücksichtigt werden dürfen, sind: primäre UICC IV-Pat. (auch kurativ therapiert) und Pat. mit vorausgegangenem Tumor (alle Entitäten, inkl. Darm).</t>
    </r>
  </si>
  <si>
    <t>Matrix - Ergebnisqualität Primärbehandlung (Rektumpat.)</t>
  </si>
  <si>
    <t>Alle Pat. ab dem Folgejahr der EZ sind im Follow-Up zu berücksichtigen; alle relevanten Nachsorgejahre sind zu bearbeiten, abhängig vom 
Datum der Erstzertifizierung.</t>
  </si>
  <si>
    <t>Pat. erfüllt nicht di e Kriterien eines Zentrumsfalls</t>
  </si>
  <si>
    <t>A7 Stammdaten - Einwilligungserklärung Versand anonymisierter Pati.datensatz an externe Stelle</t>
  </si>
  <si>
    <t>B1 Anamnese - Relevante Krebsvorerkrankungen  Pat. mit Fall zum Zeitpunkt der Erstdiagnose Fall</t>
  </si>
  <si>
    <t>B1 Anamnese - Relevante Krebsvorerkrankungen Pat. mit Fall zum Zeitpunkt der Erstdiagnose Fall</t>
  </si>
  <si>
    <t>B2 Anamnese - Jahr relevante Krebsvorerkrankungen Pat.  mit Fall zum Zeitpunkt der Erstdiagnose Fall</t>
  </si>
  <si>
    <r>
      <t xml:space="preserve">B3 Anamnese - </t>
    </r>
    <r>
      <rPr>
        <b/>
        <sz val="8"/>
        <rFont val="Arial"/>
        <family val="2"/>
      </rPr>
      <t>Nicht relevante</t>
    </r>
    <r>
      <rPr>
        <sz val="8"/>
        <color indexed="8"/>
        <rFont val="Arial"/>
        <family val="2"/>
      </rPr>
      <t xml:space="preserve"> Krebsvorerkrankungen Pat.  mit Fall zum Zeitpunkt der Erstdiagnose Fall </t>
    </r>
  </si>
  <si>
    <t xml:space="preserve">B4 Anamnese - Jahr nicht relevante Krebsvorerkrankungen Pat. mit Fall zum Zeitpunkt der Erstdiagnose Fall </t>
  </si>
  <si>
    <t>Datum operative Tumorentfernung &lt; Geburtsdatum Pat.</t>
  </si>
  <si>
    <t>Keine Dokumentation von MX bei Pat. mit Erstdiagnose ab 01.01.2013</t>
  </si>
  <si>
    <t xml:space="preserve">Keine Dokumentation von M1 (nur M1a, M1b, ab TNM 8. Auflage auch  M1c)  bei Pat. mit Erstdiagnose ab 01.01.2013
</t>
  </si>
  <si>
    <r>
      <t xml:space="preserve">Angabe, ob Pat. prätherapeutisch vorgestellt wurde oder nicht, darf nicht fehlen
</t>
    </r>
    <r>
      <rPr>
        <sz val="8"/>
        <color rgb="FF494529"/>
        <rFont val="Arial"/>
        <family val="2"/>
      </rPr>
      <t>Details on whether or not the patient was presented before treatment must be included</t>
    </r>
  </si>
  <si>
    <t>Angabe, ob Pat. prätherapeutisch vorgestellt wurde oder nicht, darf nicht fehlen
Details on whether or not the patient was presented before treatment must be included</t>
  </si>
  <si>
    <r>
      <t xml:space="preserve">Angabe, ob Pat. vom Sozialdienst beraten wurde oder nicht, fehlt
</t>
    </r>
    <r>
      <rPr>
        <sz val="8"/>
        <color rgb="FF494529"/>
        <rFont val="Arial"/>
        <family val="2"/>
      </rPr>
      <t>Details of whether or not the patient was counselled by the social services are missing</t>
    </r>
  </si>
  <si>
    <r>
      <t xml:space="preserve">Datum operative Tumorentfernung &lt; Geburtsdatum Pat.
</t>
    </r>
    <r>
      <rPr>
        <sz val="8"/>
        <color rgb="FF494529"/>
        <rFont val="Arial"/>
        <family val="2"/>
      </rPr>
      <t>Date of surgical tumour removal &lt; patient’s date of birth</t>
    </r>
  </si>
  <si>
    <r>
      <t xml:space="preserve">Datum Erstdiagnose Primärtumor &lt; Geburtsdatum Pat.
</t>
    </r>
    <r>
      <rPr>
        <sz val="8"/>
        <color rgb="FF494529"/>
        <rFont val="Arial"/>
        <family val="2"/>
      </rPr>
      <t>Date of first diagnosis of the primary tumour &lt; patient’s date of birth</t>
    </r>
  </si>
  <si>
    <r>
      <t xml:space="preserve">Keine Dokumentation von MX bei Pat. mit Erstdiagnose ab 01.01.2013
</t>
    </r>
    <r>
      <rPr>
        <sz val="8"/>
        <color rgb="FF494529"/>
        <rFont val="Arial"/>
        <family val="2"/>
      </rPr>
      <t>No documentation of MX in patients with a first diagnosis on Jan. 1, 2013 or later</t>
    </r>
  </si>
  <si>
    <t xml:space="preserve">Keine Dokumentation von M1 (nur M1a , M1b, ab TNM 8. Auflage auch  M1c)  bei Pat. mit Erstdiagnose ab 01.01.2013
No documentation of M1 (only M1a or M1b, from TNM 8th edition M1c also) in patients with a first diagnosis on Jan. 1, 2013 or later
</t>
  </si>
  <si>
    <r>
      <t xml:space="preserve">Datum Erstdiagnose Tumor &lt; Geburtsdatum Pat.
</t>
    </r>
    <r>
      <rPr>
        <sz val="8"/>
        <color rgb="FF494529"/>
        <rFont val="Arial"/>
        <family val="2"/>
      </rPr>
      <t>Date of first diagnosis of tumour &lt; patient’s date of birth</t>
    </r>
    <r>
      <rPr>
        <sz val="8"/>
        <rFont val="Arial"/>
        <family val="2"/>
      </rPr>
      <t xml:space="preserve">
</t>
    </r>
  </si>
  <si>
    <r>
      <t xml:space="preserve">Keine Dokumentation von MX bei Pat. mit Erstdiagnose ab 01.01.2013
</t>
    </r>
    <r>
      <rPr>
        <sz val="8"/>
        <color rgb="FF494529"/>
        <rFont val="Arial"/>
        <family val="2"/>
      </rPr>
      <t>No documentation of MX in patients with first diagnosis on Jan. 1, 2013 or later</t>
    </r>
  </si>
  <si>
    <r>
      <t xml:space="preserve">Pat. erfüllt nicht die Kriterien eines Zentrumsfalls
</t>
    </r>
    <r>
      <rPr>
        <sz val="8"/>
        <color theme="2" tint="-0.749992370372631"/>
        <rFont val="Arial"/>
        <family val="2"/>
      </rPr>
      <t>Patient does not meet the criteria for a centre case</t>
    </r>
  </si>
  <si>
    <t xml:space="preserve">Keine Dokumentation von M1 (nur M1a,  M1b, ab TNM 8. Auflage auch  M1c)  bei Pat. mit Erstdiagnose ab 01.01.2013
No documentation of M1 (only M1a or M1b, from TNM 8th edition M1c also) in patients with a first diagnosis on Jan. 1, 2013 or later
</t>
  </si>
  <si>
    <t xml:space="preserve">Keine Dokumentation von M1 (nur M1a, M1b, ab TNM 8. Auflage auch  M1c)  bei Pat. mit Erstdiagnose ab 01.01.2013
No documentation of M1 (only M1a or M1b, from TNM 8th edition M1c also) in patients with a first diagnosis on Jan. 1, 2013 or later
</t>
  </si>
  <si>
    <t xml:space="preserve">Keine Dokumentation von M1 (nur M1a  M1b, ab TNM 8. Auflage auch  M1c)  bei Pat. mit Erstdiagnose ab 01.01.2013
No documentation of M1 (only M1a or M1b, from TNM 8th edition M1c also) in patients with a first diagnosis on Jan. 1, 2013 or later
</t>
  </si>
  <si>
    <r>
      <t xml:space="preserve">Keine Dokumentation von M1 (nur M1a </t>
    </r>
    <r>
      <rPr>
        <strike/>
        <sz val="8"/>
        <rFont val="Arial"/>
        <family val="2"/>
      </rPr>
      <t>oder</t>
    </r>
    <r>
      <rPr>
        <sz val="8"/>
        <rFont val="Arial"/>
        <family val="2"/>
      </rPr>
      <t xml:space="preserve">, M1b, ab TNM 8. Auflage auch  M1c)  bei Pat. mit Erstdiagnose ab 01.01.2013
No documentation of M1 (only M1a or M1b, from TNM 8th edition M1c also) in patients with a first diagnosis on Jan. 1, 2013 or later
</t>
    </r>
  </si>
  <si>
    <r>
      <t xml:space="preserve">Angabe, ob Pat. postoperativ/postherapeutisch (nach der endoskopischen Abtragung) vorgestellt wurde oder nicht, darf nicht fehlen
</t>
    </r>
    <r>
      <rPr>
        <sz val="8"/>
        <color rgb="FF494529"/>
        <rFont val="Arial"/>
        <family val="2"/>
      </rPr>
      <t>Details on whether or not the patient was presented postoperatively/after treatment (after endoscopic resection) must be included</t>
    </r>
  </si>
  <si>
    <r>
      <t xml:space="preserve">B1 Anamnese - Relevante Krebsvorerkrankungen Pat. mit Fall zum Zeitpunkt der Erstdiagnose Fall
</t>
    </r>
    <r>
      <rPr>
        <sz val="8"/>
        <color theme="2" tint="-0.749992370372631"/>
        <rFont val="Arial"/>
        <family val="2"/>
      </rPr>
      <t>B1 Patient history - relevant previous cancers at the time of first diagnosis</t>
    </r>
  </si>
  <si>
    <r>
      <t xml:space="preserve">B2 Anamnese - Jahr relevante Krebsvorerkrankungen Pat. mit Fall zum Zeitpunkt der Erstdiagnose Fall
</t>
    </r>
    <r>
      <rPr>
        <sz val="8"/>
        <color theme="2" tint="-0.749992370372631"/>
        <rFont val="Arial"/>
        <family val="2"/>
      </rPr>
      <t>B2 Patient history - year of relevant previous cancer at the time of first diagnosis of the case</t>
    </r>
  </si>
  <si>
    <r>
      <t xml:space="preserve">B3 Anamnese - </t>
    </r>
    <r>
      <rPr>
        <b/>
        <sz val="8"/>
        <rFont val="Arial"/>
        <family val="2"/>
      </rPr>
      <t>Nicht relevante</t>
    </r>
    <r>
      <rPr>
        <sz val="8"/>
        <color indexed="8"/>
        <rFont val="Arial"/>
        <family val="2"/>
      </rPr>
      <t xml:space="preserve"> Krebsvorerkrankungen Pat. mit Fall zum Zeitpunkt der Erstdiagnose Fall 
</t>
    </r>
    <r>
      <rPr>
        <sz val="8"/>
        <color theme="2" tint="-0.749992370372631"/>
        <rFont val="Arial"/>
        <family val="2"/>
      </rPr>
      <t xml:space="preserve">B3 Patient history -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</si>
  <si>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P1 Prozess - Studie -  Datum Pat. in Studie eingebracht
</t>
    </r>
    <r>
      <rPr>
        <sz val="8"/>
        <color rgb="FF494529"/>
        <rFont val="Arial"/>
        <family val="2"/>
      </rPr>
      <t>P1 Process — research study — date of inclusion of patient in study</t>
    </r>
  </si>
  <si>
    <r>
      <t xml:space="preserve">A7 Stammdaten - Einwilligungserklärung Versand anonymisierter Pat.datensatz an externe Stelle
</t>
    </r>
    <r>
      <rPr>
        <sz val="8"/>
        <color theme="2" tint="-0.749992370372631"/>
        <rFont val="Arial"/>
        <family val="2"/>
      </rPr>
      <t>A7 Master data — - declaration of consent to sending of anonymised patient datasets to external authorities?</t>
    </r>
  </si>
  <si>
    <r>
      <t xml:space="preserve">Angabe, ob Pat. psychoonkologisch betreut wurde oder nicht, fehlt
</t>
    </r>
    <r>
      <rPr>
        <sz val="8"/>
        <color rgb="FF494529"/>
        <rFont val="Arial"/>
        <family val="2"/>
      </rPr>
      <t>Details of whether or not the patient received psycho-oncologic counselling are missing</t>
    </r>
  </si>
  <si>
    <r>
      <t xml:space="preserve">Zwei identische Pat.-Ids
</t>
    </r>
    <r>
      <rPr>
        <sz val="8"/>
        <color rgb="FF494529"/>
        <rFont val="Arial"/>
        <family val="2"/>
      </rPr>
      <t>Two identical patient IDs</t>
    </r>
  </si>
  <si>
    <t xml:space="preserve">Angabe, ob Pat. postoperativ/postherapeutisch (nach der endoskopischen Abtragung / TVE) vorgestellt wurde oder nicht, darf nicht fehlen
Details on whether or not the patient was presented postoperatively/after treatment (after endoscopic resection / TVE) must be included
</t>
  </si>
  <si>
    <t>Pat.abhängige Informationen - Datum Generierung XML aus Tumordokumentationssystem</t>
  </si>
  <si>
    <t>Pat.unabhängige Informationen - Name Tumordokumentationssystem</t>
  </si>
  <si>
    <t>Pat.unabhängige Informationen - Versionsstand Tumordokumentationssystem</t>
  </si>
  <si>
    <t>A1 Stammdaten - Pat.-ID</t>
  </si>
  <si>
    <t>A7 Stammdaten - Einwilligungserklärung Versand anonymisierter Pat.datensatz an externe Stelle</t>
  </si>
  <si>
    <r>
      <t xml:space="preserve">B1 Anamnese - </t>
    </r>
    <r>
      <rPr>
        <b/>
        <sz val="8"/>
        <rFont val="Arial"/>
        <family val="2"/>
      </rPr>
      <t>Relevante</t>
    </r>
    <r>
      <rPr>
        <sz val="8"/>
        <rFont val="Arial"/>
        <family val="2"/>
      </rPr>
      <t xml:space="preserve"> Krebsvorerkrankungen Pat. mit Fall zum Zeitpunkt der Erstdiagnose Fall </t>
    </r>
  </si>
  <si>
    <r>
      <t xml:space="preserve">B4 Anamnese - Jahr </t>
    </r>
    <r>
      <rPr>
        <b/>
        <sz val="8"/>
        <rFont val="Arial"/>
        <family val="2"/>
      </rPr>
      <t>nicht relevante</t>
    </r>
    <r>
      <rPr>
        <sz val="8"/>
        <rFont val="Arial"/>
        <family val="2"/>
      </rPr>
      <t xml:space="preserve"> Krebsvorerkrankungen Pat. mit Fall zum Zeitpunkt der Erstdiagnose Fall</t>
    </r>
  </si>
  <si>
    <r>
      <t xml:space="preserve">B3 Anamnese - </t>
    </r>
    <r>
      <rPr>
        <b/>
        <sz val="8"/>
        <rFont val="Arial"/>
        <family val="2"/>
      </rPr>
      <t>Nicht relevante</t>
    </r>
    <r>
      <rPr>
        <sz val="8"/>
        <rFont val="Arial"/>
        <family val="2"/>
      </rPr>
      <t xml:space="preserve"> Krebsvorerkrankungen Pat. mit Fall zum Zeitpunkt der Erstdiagnose Fall </t>
    </r>
  </si>
  <si>
    <t>P1 Prozess - Studie -  Datum Pat. in Studie eingebracht</t>
  </si>
  <si>
    <t>Jeder Pat. hat eine fixe Pat.-ID. Ein Pat. kann jedoch mehrere Fall-IDs haben. D.h. z.B. ein Pat. mit einem Kolonkarzinom im Jahr 2007 und einem Rektumkarzinom 2009 hat zwei unterschiedliche Fall-IDs (mit Standortzuordnung) bzw. Fallnummern. Diese beiden Fälle haben aber die gleiche Pat.-ID (siehe auch Tabellenblatt Fallzuordnung").</t>
  </si>
  <si>
    <t>Hat der Pat. eingewilligt, dass die Behandlungsdaten im klinikinternen, interdisziplinären  Tumordokumentationssystem gespeichert werden dürfen?</t>
  </si>
  <si>
    <t xml:space="preserve">Hat der Pat.t eingewilligt, dass der Datensatz an eine externe Stelle gesendet werden darf? 
</t>
  </si>
  <si>
    <t>B2 Anamnese - Jahr relevante Krebsvorerkrankungen Pat.mit Fall zum Zeitpunkt der Erstdiagnose Fall</t>
  </si>
  <si>
    <t>Sind für den Pat. mehrere nicht relevante Krebsvorerkrankungen dokumentiert worden, sind  nur das Jahr der letzten Erkrankung an die XML-OncoBox zu melden.</t>
  </si>
  <si>
    <r>
      <t xml:space="preserve">Definition positive Familienanamnese:
</t>
    </r>
    <r>
      <rPr>
        <u/>
        <sz val="8"/>
        <rFont val="Arial"/>
        <family val="2"/>
      </rPr>
      <t xml:space="preserve">Alle Primärfälle bis einschließlich Kennzahlenjahr  2014: </t>
    </r>
    <r>
      <rPr>
        <sz val="8"/>
        <rFont val="Arial"/>
        <family val="2"/>
      </rPr>
      <t xml:space="preserve">
Eine positive Familienanamnese liegt vor, wenn eine Verwandte / ein Verwandter 1. Grades des Pat. jemals an einem  Darmkrebs erkrankt war.
</t>
    </r>
    <r>
      <rPr>
        <u/>
        <sz val="8"/>
        <rFont val="Arial"/>
        <family val="2"/>
      </rPr>
      <t>Alle Primärfälle ab einschließlich Kennzahlenjahr  2015:</t>
    </r>
    <r>
      <rPr>
        <sz val="8"/>
        <rFont val="Arial"/>
        <family val="2"/>
      </rPr>
      <t xml:space="preserve"> 
Pat. positivem Pat.fragebogen (siehe B5.1) Positive Familienanamnese mit Anforderung Genetische Beratung besteht, wenn eine der Fragen 2-6 mit "ja" beantwortet wurden. Der neue Fragebogen (Veröffentlichung am 03.07.2018) hat nur noch 5 Fragen. Hier handelt es sich um eine positive Familienanamnese, wenn eine der Fragen mit "ja" beantwortet.
(Änderungsanmerkung 03.07.2018: Als Ergebnis der Sitzung der Zertifizierungskommission Darm am 05.03.2018 wurde der Pat.fragebogen zur Ermittlung des Risikos für eine erbliche Form von Darmkrebs geändert, u.a. auch um die Verständlichkeit für die Pat. zu verbessern. Da der Fragebogen sich an Pat. richtet, die bereits an Darmkrebs erkrankt sind, wurde gegenüber dem Fragebogen vom 03.03.2017 die erste Frage (welche sich nicht spezifisch an Darmkrebspat. richtet) gestrichen))
</t>
    </r>
  </si>
  <si>
    <t>Sind für den Pat. mehrere relevante Krebsvorerkrankungen dokumentiert worden, sind  nur das Jahr der letzten Erkrankung an die XML-OncoBox zu melden.</t>
  </si>
  <si>
    <t>Entsprechend Empfehlung European Network of Cancer Registries (ENCR)*
Der Zeitpunkt des chronologisch zuerst auftretenden Ereignisses (der nachfolgend aufgeführten sechs Ereignisse) ist als Inzidenzzeitpunkt zu wählen. Tritt ein Ereignis höherer Priorität innerhalb von drei Monaten nach dem zu Beginn gewählten Zeitpunkt auf, ist der Zeitpunkt des Ereignisses höherer Priorität vorzuziehen.
Ereignisse in Reihenfolge abnehmender Priorität:
1. Zeitpunkt der ersten histologischen oder zytologischen Sicherung des vorliegenden malignen Tumors (mit Ausnahme der Histologie bzw. Zytologie bei Autopsie). Darunter ist einer der folgenden Zeitpunkte zu verstehen, wobei die Reihenfolge zu beachten ist:
a) Zeitpunkt der Probenentnahme (Biopsie)
b) Zeitpunkt des Eingangs beim Pathologen
c) Datum des pathologischen Befundes
2. Zeitpunkt der Einweisung ins Krankenhaus aufgrund des vorliegenden malignen Tumors.
3. Nur bei Auswertung in einer Ambulanz: Zeitpunkt der ersten Konsultation in der Ambulanz wegen des vorliegenden malignen Tumors.
4. Diagnosezeitpunkt, abweichend von 1, 2 oder 3.
5. Todeszeitpunkt, wenn keine anderen Informationen vorliegen als die Tatsache,  daß der Pat. an einem malignen Tumor gestorben ist.
6. Todeszeitpunkt, wenn der maligne Tumor bei der Autopsie festgestellt wird.
Ganz gleich, welcher Zeitpunkt gewählt wird, darf der Inzidenzzeitpunkt nicht später sein als der Zeitpunkt des Therapiebeginns oder der Entscheidung, nicht zu therapieren, oder der Todeszeitpunkt. Die Wahl des Inzidenzzeitpunktes erfolgt unabhängig von der Verschlüsselung des Merkmals „Diagnosegrundlage“.</t>
  </si>
  <si>
    <t>Unter 1 fallen auch die primär metastasierten Pat.; unter 2 Fernmetastasierungen im Verlauf bzw. Lokal- und Lymphknotenrezidive (auch gleichzeitig auftretend).
Das Feld dient zusammen mit dem Feld "Zentrumsfall" zur Spezifikation des Primärfalls.
In der OncoBox, und damit auch in der EDIUM-Studie werden nur die  Primärfälle (=1) berücksichtigt.</t>
  </si>
  <si>
    <t>Q7
1 = Daten vom Klinischen Krebsregister
2 = Eigenes Zentrum: Nachsorge in Klinik
3 = Eigenes Zentrum Behandlungsnetzwerk (Kooperationspartner; Niedergelassener)
4 = Eigenes Zentrum: Befragung Pat. (Brief/Anruf)
5 = Eigenes Zentrum: Registerabfrage
6 = sonstige
7 = unbekannt</t>
  </si>
  <si>
    <r>
      <rPr>
        <b/>
        <sz val="8"/>
        <rFont val="Arial"/>
        <family val="2"/>
      </rPr>
      <t>Spezifikation der Fallarten für Primärtumore (D4 = 1):</t>
    </r>
    <r>
      <rPr>
        <sz val="8"/>
        <rFont val="Arial"/>
        <family val="2"/>
      </rPr>
      <t xml:space="preserve">
Bei operativen und endoskopischen Primärfällen findet eine Tumorentfernung statt.</t>
    </r>
    <r>
      <rPr>
        <b/>
        <sz val="8"/>
        <rFont val="Arial"/>
        <family val="2"/>
      </rPr>
      <t xml:space="preserve">
1) OPS-Codes konventionell-chirurgische bzw. perkutan-endoskopische (laparoskopische)  Primärtherapie (operative Primärfälle)</t>
    </r>
    <r>
      <rPr>
        <sz val="8"/>
        <rFont val="Arial"/>
        <family val="2"/>
      </rPr>
      <t xml:space="preserve">
5-455.*:  Partielle Resektion des Dickdarms; 5-456.*: (Totale) Kolektomie und Proktokolektomie; 5-458.*: Erweiterte Kolonresektion mit Entfernung von Nachbarorganen (bis 2013); 5-484.*: Rektumresektion unter Sphinktererhaltung; 5-485.*: Rektumresektion ohne Sphinktererhaltung
</t>
    </r>
    <r>
      <rPr>
        <b/>
        <sz val="8"/>
        <rFont val="Arial"/>
        <family val="2"/>
      </rPr>
      <t>2) OPS-Codes endoluminal-endoskopische Primärtherapie (endoskopischer Primärfall)</t>
    </r>
    <r>
      <rPr>
        <sz val="8"/>
        <rFont val="Arial"/>
        <family val="2"/>
      </rPr>
      <t xml:space="preserve">
5-452.': Lokale Exzision und Destruktion von erkranktem Gewebe des Dickdarmes 
Obwohl transanale Vollwandexzisionen (TVE)  ab dem Auditjahr 2017 ebenfalls zu den operativen Primärfällen gezählt werden können, werden Sie weiterhin unter der  Kategorie "2 = endoskopischer Primärfall" geführt. Die Differenzierung. erfolgt dann über den OPS-Code (siehe Erläuterungen F2 Endoskopische Primärtherapie)
3) Bei </t>
    </r>
    <r>
      <rPr>
        <b/>
        <sz val="8"/>
        <rFont val="Arial"/>
        <family val="2"/>
      </rPr>
      <t xml:space="preserve">nicht operierten (palliativen) Primärfällen </t>
    </r>
    <r>
      <rPr>
        <sz val="8"/>
        <rFont val="Arial"/>
        <family val="2"/>
      </rPr>
      <t>findet keine Tumorentfernung statt. Die Zuordnung als "palliativer Primärfall" erfolgt, wenn der Pat. eine palliative Strahlen- und/oder systemische Therapie oder Best-Supportive Care erhält (gleichzeitig Zentrumsfall, d.h. Therapie auf Grundlage des Beschlusses der Tumorkonferenz).
4) Bei</t>
    </r>
    <r>
      <rPr>
        <b/>
        <sz val="8"/>
        <rFont val="Arial"/>
        <family val="2"/>
      </rPr>
      <t xml:space="preserve"> Watch &amp; Wait </t>
    </r>
    <r>
      <rPr>
        <sz val="8"/>
        <rFont val="Arial"/>
        <family val="2"/>
      </rPr>
      <t>(nicht operierten (kurativen) / nicht endoskopisch Primärfällen)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t>
    </r>
    <r>
      <rPr>
        <strike/>
        <sz val="8"/>
        <rFont val="Arial"/>
        <family val="2"/>
      </rPr>
      <t xml:space="preserve">
</t>
    </r>
    <r>
      <rPr>
        <sz val="8"/>
        <rFont val="Arial"/>
        <family val="2"/>
      </rPr>
      <t>5) Dokumentierte Pat., welche die Kriterien für einen Primärfall nicht erfüllen (z.B. Zweitmeinungen etc.)</t>
    </r>
  </si>
  <si>
    <t>Entspricht der Definition aus https://www.gekid.de/wp-content/uploads/2018/10/Empfehlungen_zur_Analyse_von_Ueberlebensraten.pdf, (Kapitel 7, Seite 12)
• Operierte Pat. (nicht neoadjuvant vorbehandelt): pT/pN c/pM 
• Operierte Pat. (neoadjuvant vorbehandelt) und nicht operierte Pat.: cTNM 
• für das Stadium UICC IV bei kolorektalem Karzinom ist M1 unabhängig von der Nachweisform, p oder c, und der Informationen zu T und N, ausreichend.</t>
  </si>
  <si>
    <r>
      <t xml:space="preserve">Beispiel 1: Rektumpat., UICC III 87 Jahre. Hämato-Onkologe überzeugt Tumorkonferenz, dass neoadjuvante Radiochemotherapie angesichts des Alters des Pat. nicht mehr sinnvoll ist. Tumorkonferenz folgt diesem Vorschlag (= 0).
Beispiel 2: Tumorkonferenz stellt Kontraindikation fest, empfiehlt deshalb keine LL-gerechte Therapie ( = 0)
</t>
    </r>
    <r>
      <rPr>
        <b/>
        <sz val="8"/>
        <rFont val="Arial"/>
        <family val="2"/>
      </rPr>
      <t>ABER !!!:</t>
    </r>
    <r>
      <rPr>
        <sz val="8"/>
        <rFont val="Arial"/>
        <family val="2"/>
      </rPr>
      <t xml:space="preserve">
Beispiel 3: Tumorkonferenz empfiehlt zum Zeitpunkt der Tumorkonferenz leitliniengerechte neoadjuvante Radiochemotherapie, da zu diesem Zeitpunkt noch nicht bekannt ist, dass der Pat. die Therapie ablehnen wird oder Pat. vor dem Antritt zur Chemotherapie verstirbt ( =1)</t>
    </r>
  </si>
  <si>
    <t>Der ASA-Score (ASA, American Society of Anesthesiologists) Score dient der Einschätzung des operativen Risikos. 
ASA 1: Gesunder Pat. 
ASA 2: Pat. mit leichter Allgemeinerkrankung ohne Leistungseinschränkung- mäßige Hypertonie; mäßiger, nicht insulinpflichtiger
Diabetes mellitus
ASA 3: Pat. mit schwerer Allgemeinerkrankung mit Leistungseinschränkung - kompensierte und dekompensierte Herzinsuffizienz;
chronische respiratorische Insuffizienz; schwerer Diabetes mellitus mit Komplikationen; Leberzirrhose; chronische Niereninsuffizienz
ASA 4: Pat. mit schwerer Allgemeinerkrankung, die mit oder ohne Operation lebensbedrohlich ist - ausgeprägte dekompensierte
Herzinsuffizienz; schwere maligne Hypertonie; Schock und Koma unterschiedlicher Genese; fortgeschrittene Leber- und
Niereninsuffizienz
ASA 5: Moribunder Pat., der mit oder ohne Operation die nächsten 24 h voraussichtlich nicht überlebt - schwere
Allgemeinerkrankung mit unmittelbarem Todesrisiko (z. B. fulminante Lungenembolie; ausgedehnter Herzinfarkt mit kardiogenem
Schock)</t>
  </si>
  <si>
    <t>Aussage, ob Pat. sowohl lokal (Entfernung Primärtumor) als auch gesamt (evtl. Lebermetastasen oder Knochenmetastasen) R0, also tumorfrei. Aussage kann nur durch behandelnden Arzt (Fernmetastasen) und Pathologen (Primärtumor und Region) gemeinsam festgelegt werden.
Unterscheidung H6/H7 vgl. TNM - Klassifikation maligner Tumor, 8. Auflage, 2017, S. 15</t>
  </si>
  <si>
    <r>
      <t xml:space="preserve">Eine präoperative Strahlentherapie ist per Definition nur bei operativen </t>
    </r>
    <r>
      <rPr>
        <b/>
        <sz val="8"/>
        <rFont val="Arial"/>
        <family val="2"/>
      </rPr>
      <t>Primär</t>
    </r>
    <r>
      <rPr>
        <sz val="8"/>
        <rFont val="Arial"/>
        <family val="2"/>
      </rPr>
      <t xml:space="preserve">fällen möglich und somit immer neoadjuvant. Eine ausschließlich palliative, bei nicht operierten Pat. durchgeführte Strahlentherapie ist immer definitiv. In diesem Fall bleibt dieses Feld leer.
Bei </t>
    </r>
    <r>
      <rPr>
        <b/>
        <sz val="8"/>
        <rFont val="Arial"/>
        <family val="2"/>
      </rPr>
      <t xml:space="preserve">nicht operierten (kurativen) / nicht endoskopisch </t>
    </r>
    <r>
      <rPr>
        <sz val="8"/>
        <rFont val="Arial"/>
        <family val="2"/>
      </rPr>
      <t>(OP geplant, neoadjuvante Radiochemotherapie durchgeführt, Pat. lehnt OP bei (y)cT0 ab) wird die Therapie als "definitiv" klassifiziert. Felder K3/M3 bleibt dann leer.</t>
    </r>
  </si>
  <si>
    <r>
      <t xml:space="preserve">Eine präoperative Chemotherapie ist per defnitionem nur bei </t>
    </r>
    <r>
      <rPr>
        <b/>
        <sz val="8"/>
        <rFont val="Arial"/>
        <family val="2"/>
      </rPr>
      <t>operativen Primärfällen</t>
    </r>
    <r>
      <rPr>
        <sz val="8"/>
        <rFont val="Arial"/>
        <family val="2"/>
      </rPr>
      <t xml:space="preserve"> möglich und somit immer neoadjuvant. Eine ausschließlich palliative, bei </t>
    </r>
    <r>
      <rPr>
        <b/>
        <sz val="8"/>
        <rFont val="Arial"/>
        <family val="2"/>
      </rPr>
      <t xml:space="preserve">nicht operierten (palliativen) </t>
    </r>
    <r>
      <rPr>
        <sz val="8"/>
        <rFont val="Arial"/>
        <family val="2"/>
      </rPr>
      <t xml:space="preserve">Pat. durchgeführte Chemotherapie ist immer definitiv. In diesem Fall bleibt dieses Feld leer.
Bei </t>
    </r>
    <r>
      <rPr>
        <b/>
        <sz val="8"/>
        <rFont val="Arial"/>
        <family val="2"/>
      </rPr>
      <t>nicht operierten (kurativen) / nicht endoskopisch</t>
    </r>
    <r>
      <rPr>
        <sz val="8"/>
        <rFont val="Arial"/>
        <family val="2"/>
      </rPr>
      <t xml:space="preserve"> (OP geplant, neoadjuvante Radiochemotherapie durchgeführt, Pat. lehnt OP bei (y)cT0 ab) wird die Therapie als "definitiv" klassifiziert. Feld  K3/M3 bleibt dann leer.</t>
    </r>
  </si>
  <si>
    <t xml:space="preserve">0 = bis einschließlich diesen Datums ist kein lokoregionäres Rezidiv aufgetreten
1 = an diesem Datum ist ein lokoregionäres Rezidiv diagnostiziert worden
2 = es ist bereits ein lokoregionäres Rezidiv in einer Follow-Up-Meldung zuvor 
       aufgetreten ("1" in einer der Meldungen davor)
3 = der Pat. ist noch am Leben, aber keine Information zu Tumorstatus
</t>
  </si>
  <si>
    <t>0 = bis einschließlich diesen Datums sind noch keine Fernmetastasen aufgetreten
1 = an diesem Datum sind Fernmetastasen diagnostiziert worden
2 = es ist bereits eine Fernmetastasierung in einer Follow-Up-Meldung zuvor 
        aufgetreten  ("1" in einer der Meldungen davor)
3 = der Pat. ist noch am Leben, aber keine Information zu Tumorstatus</t>
  </si>
  <si>
    <t>0 = bis einschließlich diesen Datums ist kein Zweittumor (z.B. Mammakarzinom, Pankreaskarzinom oder ein Kolonkarzinom wenn die primäre Erkrankung ein Rektumkarzinom war) aufgetreten
1 = an diesem Datum ist ein Zweittumor diagnostiziert worden
2 = es ist bereits ein Zweittumor in einer Follow-Up-Meldung zuvor 
        aufgetreten
3 = der Pat. ist noch am Leben, aber keine Information zu Tumorstatus</t>
  </si>
  <si>
    <t>0 = bis einschließlich diesen Datums ist noch kein Lymphknotenrez. aufgetreten
1 = an diesem Datum ist ein Lymphknotenrez. diagnostiziert worden
2 = es ist bereits ein Lymphknotenrezidiv in einer Follow-Up-Meldung zuvor 
        aufgetreten  ("1" in einer der Meldungen davor)
3 = der Pat. ist noch am Leben, aber keine Information zu Tumorstatus</t>
  </si>
  <si>
    <t xml:space="preserve">K5
1 = Pat.ablehnung
2 = vor Beginn verstorben
3 = sonstige
</t>
  </si>
  <si>
    <t>K8
0 = Pat. verweigert die Fortführung der Therapie
1 = Reguläres Ende
2 = Abbruch wegen Nebenwirkungen
3 = Sonstige</t>
  </si>
  <si>
    <t xml:space="preserve">L5
1 = Pat.ablehnung
2 = vor Beginn verstorben
3 = sonstige
</t>
  </si>
  <si>
    <t>L8
0 = Pat. verweigert die Fortführung der Therapie
1 = Reguläres Ende
2 = Abbruch wegen Nebenwirkungen
3 = Sonstige</t>
  </si>
  <si>
    <t xml:space="preserve">M5
1 = Pat.ablehnung
2 = vor Beginn verstorben
3 = sonstige
</t>
  </si>
  <si>
    <t>M8
0 = Pat. verweigert die Fortführung der Therapie
1 = Reguläres Ende
2 = Abbruch wegen Nebenwirkungen
3 = Sonstige</t>
  </si>
  <si>
    <t xml:space="preserve">N5
1 = Pat.ablehnung
2 = vor Beginn verstorben
3 = sonstige
</t>
  </si>
  <si>
    <t>N8
0 = Pat. verweigert die Fortführung der Therapie
1 = Reguläres Ende
2 = Abbruch wegen Nebenwirkungen
3 = Sonstige</t>
  </si>
  <si>
    <t>P2
1 = nicht-interventionelle Studie
2 = interventionelle Studie
9 = Studienpat., aber unklar, ob nicht-interventionell / interventionell</t>
  </si>
  <si>
    <t>Pat. wurde  mind. 25 min. psychoonkologisch betreut</t>
  </si>
  <si>
    <t>P5
0 = Pat. wurde nicht vom Sozialdienst beraten
1 = Pat. wurde vom Sozialdienst beraten
9 = unbekannt</t>
  </si>
  <si>
    <t>P7
0 = Pat. wurde nicht in einem Zentrum für familiären Darmkrebs  
        vorgestellt
1 = Pat. in einem Zentrum für familiären Darmkrebs vorgestellt
9 = unbekannt</t>
  </si>
  <si>
    <t>G1
1 = normaler, ansonsten gesunder Pat.
2 = Pat. mit leichter Allgemeinerkrankung
3 = Pat. mit schwerer Allgemeinerkrankung und Leistungseinschränkung
4 = Pat. mit inaktivierender Allgemeinerkrankung, ständige Lebensbedrohung
5 = moribunder Pat.
9 = unbekannt</t>
  </si>
  <si>
    <t>Beispiel 1: Kolonpat.t, UICC III 87 Jahre, R0-reseziert, Hämato-Onkologe überzeugt Tumorkonferenz, dass adjuvante Chemotherapie angesichts des Alters des Pat. nicht mehr sinnvoll ist. Tumorkonferenz folgt diesem Vorschlag (= 0)
ABER !!!:
Beispiel 2: Tumorkonferenz empfiehlt zum Zeitpunkt der Tumorkonferenz leitliniengerechte adjuvante Chemotherapie, da zu diesem Zeitpunkt noch nicht bekannt ist, dass der Pat. die Therapie ablehnen wird oder Pat. vor dem Antritt zur Chemotherapie verstirbt. Die Empfehlung ist dann leitliniengerecht, die Durchführung erfolgte aber aus anderen Gründen nicht (=1) --&gt; siehe Datenfeld "Gründe für Nichtdurchführung trotz Empfehlung" bei Strahlen- bzw. Chemotherapie</t>
  </si>
  <si>
    <t>keine Berechnung durch XML-OncoBox, da nicht nur Zentrumspat.
Not calculated by the XML OncoBox, as not only centre patients are covered</t>
  </si>
  <si>
    <t>1 = Daten vom Klinischen Krebsregister
2 = Eigenes Zentrum: Nachsorge in Klinik
3 = Eigenes Zentrum Behandlungsnetzwerk (Kooperationspartner; Niedergelassener)
4 = Eigenes Zentrum: Befragung Pat. (Brief/Anruf)
5 = Eigenes Zentrum: Registerabfrage
6 = sonstige
7 = unbekannt</t>
  </si>
  <si>
    <t>Im Verlauf gibt es nur Meldungen, in dem Vital- und Tumorstatus bekannt sind. Das erste Ereignis (diagnostiziertes Lymphknotenrezidiv) am 13.07.2013 wird mit einer "1" gemeldet. Es liegt zu diesem Zeitpunkt kein Lokoregionäres Rezidiv bzw. Fernmetastasen vor ("0"). Der Pat. lebt (ebenfalls "0" für "nicht verstorben").</t>
  </si>
  <si>
    <t>Im Verlauf gibt es nur Meldungen, in dem Vital- und Tumorstatus bekannt sind. Das erste Ereignis (diagnostiziertes Lokoregionäres- und Lymphknotenrezidiv) am 13.07.2013 wird jeweils mit einer "1" gemeldet. Es liegen zu diesem Zeitpunkt keine Fernmetastasen vor ("0"). Der Pat. lebt (ebenfalls "0" für "nicht verstorben").</t>
  </si>
  <si>
    <t>Pat. verstirbt nach Ereignis</t>
  </si>
  <si>
    <t>Pat. verstirbt ohne Ereignis</t>
  </si>
  <si>
    <t>Die Meldung "Pat. verstorben" muss immer die letzte Follow-Up-Meldung sein.</t>
  </si>
  <si>
    <t>Ist nur der Vitalstatus bekannt, wird in allen Feldern Q2-Q5 eine "3" gemeldet. Danach können wieder vollständige Meldungen (hier: 00000 --&gt; Pat. lebt und hatte kein Wiedererkrankungsereignis).</t>
  </si>
  <si>
    <t>Ist nur der Vitalstatus bekannt, wird in allen Feldern Q2-Q5 eine "3" gemeldet. In diesem Beispiel liegt immer nur der Vitalstatus vor (Pat. lebt).</t>
  </si>
  <si>
    <t>In der XML-OncoBox werden Follow-Up-Meldungen kumuliert. D.h., selbst wenn ein Pat. eine erfolgreiche, zur Tumorfreiheit führende Therapie erhalten hat, kann die Kategorie "Lokoregionäres Rezidiv" nicht mehr "0" sein. Die 2 wird fortgeschrieben bis zur letzten Follow-Up-Meldungen</t>
  </si>
  <si>
    <t>In der XML-OncoBox werden Follow-Up-Meldungen kumuliert.D.h., ein Pat. kann nicht erneut ein "neues" lokoregionäres Rezidiv" haben. In dem neuen Datum steckt die Information, dass in der Vergangenheit ein Lokoregionäres Rezidiv aufgetreten ist.</t>
  </si>
  <si>
    <t>Im Follow-Up werden nicht alle Fälle betrachtet. Durch die Summe in diesem Feld ergeben sich die Pat., die im Follow-Up betrachtet werden müssen. Diese Zahl setzt sich zusammen aus den Pat., von denen die Follow-Up-Meldung vom Krebsregister kommt bzw. vom Zentrum selbst eingeholt wurde oder wenn zum Pat. keine Meldung vorliegt.</t>
  </si>
  <si>
    <t>Jeder Pat. mit gültiger (siehe J21 und K21) Follow-Up-Meldung, die in mindestens eines der folgenden Ereignisse erlitten haben: lokoregionäres rezidiv, Lymphknotenrezidiv, Fernmetastasen; und nicht verstorben sind bis 31.12.Vorkennzahlenjahr.</t>
  </si>
  <si>
    <t>1. Nur Pat., die in  J21 und K21 gezählt werden</t>
  </si>
  <si>
    <t>Jeder Pat. mit gültiger (siehe J21 und K21) Follow-Up-Meldung, der ein lokoregionäres Rezidiv entwickelt hat, und nicht verstorben ist bis 31.12.Vorkennzahlenjahr.</t>
  </si>
  <si>
    <t>1. Nur Pat., die in J21 und K21 gezählt werden</t>
  </si>
  <si>
    <t>Jeder Pat. mit gültiger (siehe J21 und K21) Follow-Up-Meldung, der ein Lymphknotenrezidiv entwickelt hat, und nicht verstorben ist bis 31.12.Vorkennzahlenjahr.</t>
  </si>
  <si>
    <t>Jeder Pat. mit gültiger (siehe J21 und K21) Follow-Up-Meldung, der Fernmetasten entwickelt hat, und nicht verstorben ist bis 31.12.Vorkennzahlenjahr.</t>
  </si>
  <si>
    <t>Jeder Pat. mit gültiger (siehe J21 und K21) Follow-Up-Meldung, weder Lokoregionäresrezidiv noch Lymphknotenrezidiv noch Fernmetastasen entwickelt hat, aber der einen Zweittumor entwickelt hat und nicht verstorben ist bis 31.12.Vorkennzahlenjahr.</t>
  </si>
  <si>
    <t>Jeder Pat. mit gültiger (siehe J21 und K21) Follow-Up-Meldung, der tumorbedingt verstorben ist.</t>
  </si>
  <si>
    <t>Jeder Pat. mit gültiger (siehe J21 und K21 Follow-Up-Meldung, der nicht tumorbedingt verstorben bzw. bei denen die Todesursache nicht bekannt ist.</t>
  </si>
  <si>
    <r>
      <t xml:space="preserve">Berechnung des Kaplan-Meier Schätzers am Beispiel der Pat. mit Erstdiagnose 2007:
</t>
    </r>
    <r>
      <rPr>
        <sz val="8"/>
        <rFont val="Arial"/>
        <family val="2"/>
      </rPr>
      <t xml:space="preserve">
</t>
    </r>
  </si>
  <si>
    <r>
      <rPr>
        <sz val="8"/>
        <rFont val="Arial"/>
        <family val="2"/>
      </rPr>
      <t>Für die Primärfallpat. aus 2007 wird das 5-Jahres-DFS/OAS für die Zeile 22 berechnet (für die Pat. aus 2008 ein 4-Jahres-DFS/OAS, für die Primärfälle aus 2009 ein 3-Jahres-DFS/OAS etc.,). D.h., dass in jeder Zeile nur eine Pat.kohorte (keine Akkumalation verschiedener Kohorten) betrachtet wird.
Wichtig: Die Zuordnung der Fälle zu einem Jahr erfolgt nicht unbedingt über das Jahr der Erstdiagnose (z.B. bei operativem Primärfall: Datum der OP). Die Berechnung des Kaplan-Meier erfolgt aber natürlich auf Grundlage des Datums der Erstdiagnose bis zum Ereignis bzw. bis zur Zensierung !!</t>
    </r>
    <r>
      <rPr>
        <b/>
        <sz val="8"/>
        <rFont val="Arial"/>
        <family val="2"/>
      </rPr>
      <t xml:space="preserve">
</t>
    </r>
  </si>
  <si>
    <r>
      <rPr>
        <b/>
        <sz val="8"/>
        <rFont val="Arial"/>
        <family val="2"/>
      </rPr>
      <t>DFS: In Zelle Y22 wird also folgende Frage beantwortet:</t>
    </r>
    <r>
      <rPr>
        <sz val="8"/>
        <rFont val="Arial"/>
        <family val="2"/>
      </rPr>
      <t xml:space="preserve">
Wie hoch ist die Wahrscheinlichkeit, dass ein Primärfallpat. aus 2007 mit Kolon- bzw. Rektumkarzinoms exakt fünf Jahre nach seiner Diagnose kein Rezidiv bzw. keine Fernmetastasen bzw. keinen Zweittumor entwickelt hat bzw. nicht erstorben ist (tumorbedingt oder nicht tumorbedingt), also tumorfrei (disease free) und am Leben ist?</t>
    </r>
  </si>
  <si>
    <r>
      <rPr>
        <b/>
        <sz val="8"/>
        <color indexed="8"/>
        <rFont val="Arial"/>
        <family val="2"/>
      </rPr>
      <t>OAS: In Zelle Z22 wird entsprechend folgende Frage beantwortet:</t>
    </r>
    <r>
      <rPr>
        <sz val="8"/>
        <color indexed="8"/>
        <rFont val="Arial"/>
        <family val="2"/>
      </rPr>
      <t xml:space="preserve">
Wie hoch ist die Wahrscheinlichkeit, dass ein Primärfallpat. aus 2007 mit Kolon- bzw. Rektumkarzinom exakt fünf Jahre nach seiner Diagnose nicht verstorben ist? </t>
    </r>
  </si>
  <si>
    <t>5-Jahres-DFS (1826 Tage) am Beispiel von Kolon-Primärfallpat. 2007 (Zelle Y22)</t>
  </si>
  <si>
    <t>alle Pat. aus den Matrix-Zellen D22, E22, F22 und G22 
(vollständige Berechnung siehe Tabellenblatt "Matrix - Berechnung Zellen")</t>
  </si>
  <si>
    <t>1. Definition Pat.gruppe</t>
  </si>
  <si>
    <t>die Pat. aus G22
werden nicht berück-
sichtigt</t>
  </si>
  <si>
    <t xml:space="preserve">Auch kurativ therapierte UICC-Pat. werden für die Berechnung des DFS nicht in der Grundgesamtheit berücksichtigt (gemäß Fußnote 3 der Matrix)
</t>
  </si>
  <si>
    <t>Postoperativ verstorbene Pat. werden für die Berechnung des DFS nicht in der Grundgesamtheit berücksichtigt.</t>
  </si>
  <si>
    <t xml:space="preserve">    - Pat. mit relevanter Krebsvorerkrankung </t>
  </si>
  <si>
    <t xml:space="preserve">    - Pat. mit synchroner Behandlung eines weiteren  
       kolorektalen Primärtumors  
     </t>
  </si>
  <si>
    <t xml:space="preserve">    - Pat. ohne Follow-Up-Meldung bzw. nur mit Life-
      Status </t>
  </si>
  <si>
    <t>=  Anzahl Pat. unter Risiko am An-
    fang der Kaplan-Meier-Kurve</t>
  </si>
  <si>
    <t>2. Kategorisierung der Pat.</t>
  </si>
  <si>
    <t>Berechung Zeitraum
D1 = Datum Erstdiagnose
Q1 = Datum Follow-Up
Q1W = Datum der 1. Wiedererkrankung bzw. Tod (ohne vorherige Wiedererkrankung)
Q1T = Datum einer „tumorfrei“-Meldung
TCO = Datum Cut-off (bei Pat. mit Falldatum 2010, 4 Jahres-DFS, also 1826 Tage nach D1; bei Pat. mit  Falldatum 2012, 3 Jahres-DFS, 1461 Tage nach D1 etc.)
Q1Ta = TCO - 1 (1. Follow-Up-Meldung vor Cut-Off)
Q1Tb = TCO + 1 (1. Follow-Up-Meldung nach Cut-Off)</t>
  </si>
  <si>
    <t xml:space="preserve">A  Pat. mit Wiedererkrankungsereignis (Lokoregionäres Rezidiv, Lymphknotenrezidiv, Fernmetastasen, Zweitmalignom, Tod) innerhalb 1826 Tagen
</t>
  </si>
  <si>
    <r>
      <t>B  Pat. nur mit "tumorfrei"-Meldungen und ohne Wiedererkrankungserei</t>
    </r>
    <r>
      <rPr>
        <sz val="8"/>
        <rFont val="Arial"/>
        <family val="2"/>
      </rPr>
      <t>gnis unmittelbar vor und nach 1826 Tagen (oder nur eine "gesund-Meldung nach dem Cut-Off)</t>
    </r>
    <r>
      <rPr>
        <sz val="8"/>
        <color indexed="10"/>
        <rFont val="Arial"/>
        <family val="2"/>
      </rPr>
      <t xml:space="preserve">
</t>
    </r>
  </si>
  <si>
    <t>C  Pat. nur mit "tumorfrei"-Meldungen innerhalb von 1826 Tagen und einem Wiedererkrankungsereignis bzw. Tod (mit oder ohne vorherige Wiedererkrankung) unmittelbar nach 1826 Tagen</t>
  </si>
  <si>
    <t>D  Pat. nur mit "tumorfrei"-Meldungen innerhalb von 1826 Tagen</t>
  </si>
  <si>
    <t>Beispiel-Pat. (Follow-Up-Typen)</t>
  </si>
  <si>
    <t>Nach Kategorisierung können die Zeiträume zum Ereignis bzw. zur Zensierung berechnet und die Pat. gemäß dieser Zeitreihung sortiert werden (siehe nächste Tabelle).</t>
  </si>
  <si>
    <t>5-Jahres-DFS (1826 Tage) am Beispiel von Kolon-Primärfallpat. 2007 (Zelle Z22)</t>
  </si>
  <si>
    <t>Pat.kohorte</t>
  </si>
  <si>
    <t>-    Pat. mit mind. 1 der folgenden Eigenschaften (Mehrfachnennung nachfolgend möglich)</t>
  </si>
  <si>
    <t xml:space="preserve">             -    Pat. mit relevanter Krebsvorerkrankung</t>
  </si>
  <si>
    <t xml:space="preserve">             -    Pat. mit synchroner Behandlung eines weiteren kolorektalen Primärtumors</t>
  </si>
  <si>
    <r>
      <t xml:space="preserve">             -    Pat. ohne Follow-Up-Meldun</t>
    </r>
    <r>
      <rPr>
        <sz val="8"/>
        <rFont val="Arial"/>
        <family val="2"/>
      </rPr>
      <t>g bis Cut-Off Datum</t>
    </r>
    <r>
      <rPr>
        <sz val="8"/>
        <color theme="1"/>
        <rFont val="Arial"/>
        <family val="2"/>
      </rPr>
      <t xml:space="preserve"> bzw. nur mit Life-Status</t>
    </r>
  </si>
  <si>
    <t>= Anzahl Pat. unter Risiko am Anfang der Kaplan-Meier-Kurve</t>
  </si>
  <si>
    <r>
      <rPr>
        <b/>
        <sz val="8"/>
        <rFont val="Arial"/>
        <family val="2"/>
      </rPr>
      <t>Für die Pat. in den Gruppen B-</t>
    </r>
    <r>
      <rPr>
        <b/>
        <strike/>
        <sz val="8"/>
        <rFont val="Arial"/>
        <family val="2"/>
      </rPr>
      <t>E</t>
    </r>
    <r>
      <rPr>
        <b/>
        <sz val="8"/>
        <rFont val="Arial"/>
        <family val="2"/>
      </rPr>
      <t>D:</t>
    </r>
    <r>
      <rPr>
        <sz val="8"/>
        <rFont val="Arial"/>
        <family val="2"/>
      </rPr>
      <t xml:space="preserve">
Tage bis Zensierung
</t>
    </r>
    <r>
      <rPr>
        <b/>
        <sz val="8"/>
        <rFont val="Arial"/>
        <family val="2"/>
      </rPr>
      <t>Für die Pat. in Gruppe A:</t>
    </r>
    <r>
      <rPr>
        <sz val="8"/>
        <rFont val="Arial"/>
        <family val="2"/>
      </rPr>
      <t xml:space="preserve">
Datum Erstdiagnose  bis zum aktuellsten Follow-Meldung innerhalb von 1826 Tagen. 
</t>
    </r>
    <r>
      <rPr>
        <b/>
        <sz val="8"/>
        <rFont val="Arial"/>
        <family val="2"/>
      </rPr>
      <t>--&gt; Median aus diesen Werten !!</t>
    </r>
  </si>
  <si>
    <r>
      <rPr>
        <b/>
        <sz val="8"/>
        <rFont val="Arial"/>
        <family val="2"/>
      </rPr>
      <t>Für die Pat. in den Gruppen B-</t>
    </r>
    <r>
      <rPr>
        <b/>
        <strike/>
        <sz val="8"/>
        <rFont val="Arial"/>
        <family val="2"/>
      </rPr>
      <t>E</t>
    </r>
    <r>
      <rPr>
        <b/>
        <sz val="8"/>
        <rFont val="Arial"/>
        <family val="2"/>
      </rPr>
      <t>D:</t>
    </r>
    <r>
      <rPr>
        <sz val="8"/>
        <rFont val="Arial"/>
        <family val="2"/>
      </rPr>
      <t xml:space="preserve">
Tage bis Zensierung
</t>
    </r>
    <r>
      <rPr>
        <b/>
        <sz val="8"/>
        <rFont val="Arial"/>
        <family val="2"/>
      </rPr>
      <t xml:space="preserve">Für die Pat. in Gruppe A:
</t>
    </r>
    <r>
      <rPr>
        <sz val="8"/>
        <rFont val="Arial"/>
        <family val="2"/>
      </rPr>
      <t xml:space="preserve">Tage bis zum Ereignis
</t>
    </r>
    <r>
      <rPr>
        <b/>
        <sz val="8"/>
        <rFont val="Arial"/>
        <family val="2"/>
      </rPr>
      <t>--&gt; Median aus diesen Werten !!</t>
    </r>
  </si>
  <si>
    <t>5-Jahres-OAS (1826 Tage) am Beispiel von Kolon-Primärfallpat. 2007 (Zelle Z22)</t>
  </si>
  <si>
    <t xml:space="preserve">Auch kurativ therapierte UICC-Pat. werden für die Berechnung des OAS nicht in der Grundgesamtheit berücksichtigt (gemäß Fußnote 3 der Matrix)
</t>
  </si>
  <si>
    <t>Postoperativ verstorbene Pat. werden für die Berechnung des OAS nicht in der Grundgesamtheit berücksichtigt.</t>
  </si>
  <si>
    <t xml:space="preserve">    - Pat. mit synchroner Behandlung eines weiteren kolorektalen Primärtumors  
     </t>
  </si>
  <si>
    <t xml:space="preserve">    - Pat. ohne Follow-Up-Meldung bzw. nur mit 
      Life-Status </t>
  </si>
  <si>
    <r>
      <t>Berechnung Zeitraum
D1 = Datum Erstdiagnose
Q1 = Datum Follow-Up
T</t>
    </r>
    <r>
      <rPr>
        <i/>
        <vertAlign val="superscript"/>
        <sz val="8"/>
        <rFont val="Arial"/>
        <family val="2"/>
      </rPr>
      <t xml:space="preserve">CO </t>
    </r>
    <r>
      <rPr>
        <i/>
        <sz val="8"/>
        <rFont val="Arial"/>
        <family val="2"/>
      </rPr>
      <t>= Datum Cut-off (bei Pat. mit Falldatum 2010, 4 Jahres-DFS, also 1826 Tage nach D1; bei Pat. mit  Falldatum 2011, 3Jahres-DFS, 1461 Tage nach D1 etc.)
Q1</t>
    </r>
    <r>
      <rPr>
        <i/>
        <vertAlign val="superscript"/>
        <sz val="8"/>
        <rFont val="Arial"/>
        <family val="2"/>
      </rPr>
      <t xml:space="preserve">V </t>
    </r>
    <r>
      <rPr>
        <i/>
        <sz val="8"/>
        <rFont val="Arial"/>
        <family val="2"/>
      </rPr>
      <t xml:space="preserve">= Datum Tod
</t>
    </r>
  </si>
  <si>
    <t>A  Pat. mit "verstorben"-Meldung (alle Todesarten) innerhalb von 1826 Tagen</t>
  </si>
  <si>
    <t>B  Pat. ohne Todesmeldung (aber andere Follow-Up-Meldungen) vor und nach 1826 Tagen (oder nur eine "lebend"-Meldung nach dem Cut-Off)</t>
  </si>
  <si>
    <t xml:space="preserve">C  Pat. ohne Todesmeldung vor 1826 Tagen, aber 1. Meldung nach 1826 Tagen Todesmeldung </t>
  </si>
  <si>
    <t>D  Pat. mit Follow-Up-Meldung ohne Todesereignis innerhalb von 1826 Tagen</t>
  </si>
  <si>
    <t>Kaplan-Meier OAS über alle Primärfallpat.</t>
  </si>
  <si>
    <t>Kolonpat. (Rektumpat. entsprechend)</t>
  </si>
  <si>
    <t>A  Pat. mit "verstorben"-Meldung (alle Todesarten)</t>
  </si>
  <si>
    <t>B  Pat. ohne Todesmeldung (aber anderen Follow-Up-Meldungen)</t>
  </si>
  <si>
    <t>alle Pat. aus den Fallübersicht Matrix "Primärfallübersicht - Datensätze i. O."</t>
  </si>
  <si>
    <t xml:space="preserve">    - Pat. ohne Follow-Up-Meldung</t>
  </si>
  <si>
    <t xml:space="preserve">      davon Pat. ohne Follow-Up-Meldung  </t>
  </si>
  <si>
    <t>Kaplan-Meier DFS über alle Primärfallpat.</t>
  </si>
  <si>
    <t>Kolonpat.(Rektumpat. entsprechend)</t>
  </si>
  <si>
    <t xml:space="preserve">     -  Pat. mit mind. 1 der folgenden Eigenschaften 
        (Mehrfachnennungen nachfolgend möglich)
</t>
  </si>
  <si>
    <t>Bei Pat. ohne UICC-Stadium ist es unter Umständen unklar, ob eine Tumorfreiheit erreicht werden kann. Eventuell ist dieses Problem über den Punkt „keine Vollremission“ (siehe unten) lösbar</t>
  </si>
  <si>
    <t>die Pat. aus G
werden nicht berück-
sichtigt</t>
  </si>
  <si>
    <t xml:space="preserve">Bei Pat. mit UICC-Stadium IV ist eine Vollremission unter Umständen nicht zu erreichen.
</t>
  </si>
  <si>
    <t xml:space="preserve">                - postoperativ verstorbene Pat. (&lt; 30 Tage nach OP)
</t>
  </si>
  <si>
    <t xml:space="preserve">Postoperativ verstorbene Pat. werden für die Berechnung des DFS nicht in der Grundgesamtheit berücksichtigt.
</t>
  </si>
  <si>
    <t xml:space="preserve">                - Pat. mit relevanter Krebsvorerkrankung   
                  (Kolonkarzinom stellt ein Zweitkarzinom dar)
</t>
  </si>
  <si>
    <t xml:space="preserve">                - Pat. mit synchroner Behandlung eines weiteren 
                  kolorektalen Primärtumors  
     </t>
  </si>
  <si>
    <t xml:space="preserve">                - Pat. ohne Follow-Up-Meldung</t>
  </si>
  <si>
    <t xml:space="preserve">A  Pat. mit Wiedererkrankungsereignis (Lokoregionäres Rezidiv, Lymphknotenrezidiv, Fernmetastasen, Zweitmalignom) 
</t>
  </si>
  <si>
    <r>
      <t xml:space="preserve">B  Pat. nur mit "tumorfrei"-Meldungen, nicht verstorben </t>
    </r>
    <r>
      <rPr>
        <b/>
        <u/>
        <sz val="8"/>
        <rFont val="Arial"/>
        <family val="2"/>
      </rPr>
      <t>(Meldungen mit Vitalstatus können darunter sein, zählen aber nicht)</t>
    </r>
    <r>
      <rPr>
        <sz val="8"/>
        <rFont val="Arial"/>
        <family val="2"/>
      </rPr>
      <t xml:space="preserve">
</t>
    </r>
  </si>
  <si>
    <t xml:space="preserve">C  Pat. verstorben ohne vorangegangenes Wiedererkrankungsereignis </t>
  </si>
  <si>
    <t>Kaplan-Meier DFS über alle Primärfallpat. (Grafische Darstellung)</t>
  </si>
  <si>
    <t xml:space="preserve">             -    Pat. ohne Follow-Up-Meldung bzw. nur mit Life-Status</t>
  </si>
  <si>
    <t>Kaplan-Meier OAS über alle Primärfallpat. (Grafische Darstellung)</t>
  </si>
  <si>
    <t xml:space="preserve">Pat. ohne Follow-Up-Meldung </t>
  </si>
  <si>
    <t>Pat.profil</t>
  </si>
  <si>
    <r>
      <t xml:space="preserve">Pat.
</t>
    </r>
    <r>
      <rPr>
        <sz val="9"/>
        <color rgb="FF494529"/>
        <rFont val="Arial"/>
        <family val="2"/>
      </rPr>
      <t>(Patient)</t>
    </r>
  </si>
  <si>
    <r>
      <t xml:space="preserve">Pat.
</t>
    </r>
    <r>
      <rPr>
        <sz val="9"/>
        <color rgb="FF494529"/>
        <rFont val="Arial"/>
        <family val="2"/>
      </rPr>
      <t>(Patient)</t>
    </r>
    <r>
      <rPr>
        <sz val="9"/>
        <color theme="1"/>
        <rFont val="Arial"/>
        <family val="2"/>
      </rPr>
      <t xml:space="preserve">
</t>
    </r>
  </si>
  <si>
    <t xml:space="preserve">EDIUM – Studienpat. maximal </t>
  </si>
  <si>
    <t xml:space="preserve">     weil kein potentieller Studienpat.</t>
  </si>
  <si>
    <t>A1 Stammdaten - Pat.-ID =  Basic Information EDIUM_ONCOBOX ID
(the ID in the Tumordocumentation XML has no match in the EDIUM XML)</t>
  </si>
  <si>
    <t>A1 Stammdaten - Pat.-ID ≠  Basic Information EDIUM_ONCOBOX ID
(the ID in the Tumordocumentation XML has no match in the EDIUM XML)</t>
  </si>
  <si>
    <t>Pat. mit neuaufgetretenem Rezidiv und/oder Fernmetastasen
Patients with new recurrence and/or distant metastases</t>
  </si>
  <si>
    <t>1. Pat. mit neuaufgetretenem Rezidiv und/oder Fernmetastasen
1. Patients with new recurrence and/or distant metastases</t>
  </si>
  <si>
    <t xml:space="preserve">6a. Anteil Studienpat.
6a. Share of studies patient </t>
  </si>
  <si>
    <t>6b. Anteil Studienpat.
6b.Share of studies patient</t>
  </si>
  <si>
    <r>
      <t xml:space="preserve">7. KRK-Pat. mit Erfassung Familienanamnese
</t>
    </r>
    <r>
      <rPr>
        <b/>
        <sz val="12"/>
        <color theme="2" tint="-0.749992370372631"/>
        <rFont val="Arial"/>
        <family val="2"/>
      </rPr>
      <t>7. CRC patients with recorded family history</t>
    </r>
  </si>
  <si>
    <r>
      <t xml:space="preserve">Nein, es ist ausreichend, wenn die Resektion durchgeführt, unabhängig von der Klinik. Da der Pat. jedoch Primärfall des Zentrums A ist, kann Zentrum B den Pat. nicht zählen.
</t>
    </r>
    <r>
      <rPr>
        <sz val="8"/>
        <color rgb="FF494529"/>
        <rFont val="Arial"/>
        <family val="2"/>
      </rPr>
      <t>No, it is sufficient for the resection to be carried out, independently of the hospital. However, as the patient is a primary case at Centre A, Centre B cannot count the patient.</t>
    </r>
  </si>
  <si>
    <r>
      <t xml:space="preserve">Können Pat. mit primärer Lebermetastasenresektion und intraoperativer Chemotherapie für den Zähler gezählt werden?
</t>
    </r>
    <r>
      <rPr>
        <sz val="8"/>
        <color theme="2" tint="-0.749992370372631"/>
        <rFont val="Arial"/>
        <family val="2"/>
      </rPr>
      <t xml:space="preserve">Can patients with primary liver metastases resection and intraoperative chemotherapy be counted for the numerator?
</t>
    </r>
  </si>
  <si>
    <t xml:space="preserve">Wie zählt man Pat. mit Rezidiv-Lebermetastasen? 
How do you count patients with recurrent liver metastases? </t>
  </si>
  <si>
    <t xml:space="preserve">Sind hier Pat., die Primärfälle der Vorjahre waren (z.B. 2017/2018) und die dann im Kennzahlenjahr (2019) eine Lebermetastasierung entwickelt haben und operiert wurden, auch im Nenner impliziert?
Are patients who were primary cases in previous  years (e.g. 2017/2018) and who then developed liver metastasis and underwent surgery in the indicator year (2019) also implied in the denominator here?
</t>
  </si>
  <si>
    <t xml:space="preserve">Wenn bei einem Pat., zweimal im Betrachtungszeitraum eine Lebermetastasenresektion erfolgt, darf dennoch nur einmal gezählt werden?
If a patient has had a liver metastasis resection twice in the observation period, may it still only be counted once?
</t>
  </si>
  <si>
    <r>
      <t xml:space="preserve">Werden Pat., bei denen das Rektumkarzinom an der Anocutanlinie beginnt (Angabe exakt  "0 cm") hier auch gezählt?
</t>
    </r>
    <r>
      <rPr>
        <sz val="8"/>
        <color theme="2" tint="-0.749992370372631"/>
        <rFont val="Arial"/>
        <family val="2"/>
      </rPr>
      <t>Do patients count here, whose rectal carcinoma begins at the anocutaneous line (specification exact "0 cm")?</t>
    </r>
  </si>
  <si>
    <r>
      <t xml:space="preserve">Bei einem Pat. wurde bei einem C19-Karzinom (als Rektum gezählt) eine TME durchgeführt. Muss die Angabe "oberes Drittel" übermittelt werden oder macht das gar keinen Sinn?
</t>
    </r>
    <r>
      <rPr>
        <sz val="8"/>
        <color theme="2" tint="-0.749992370372631"/>
        <rFont val="Arial"/>
        <family val="2"/>
      </rPr>
      <t>A patient with C19 carcinoma (counted as rectal carcinoma) received a TME. Should the specification "upper third" be transmitted or does that not make sense at all?</t>
    </r>
  </si>
  <si>
    <r>
      <t xml:space="preserve">Zählen hier auch Notfallpat.?
</t>
    </r>
    <r>
      <rPr>
        <sz val="8"/>
        <color rgb="FF494529"/>
        <rFont val="Arial"/>
        <family val="2"/>
      </rPr>
      <t>Do emergency patients also count here?</t>
    </r>
  </si>
  <si>
    <r>
      <t xml:space="preserve">Werden neoadjuvant vorbehandelte Pat. im Nenner berücksichtigt?
</t>
    </r>
    <r>
      <rPr>
        <sz val="8"/>
        <color rgb="FF494529"/>
        <rFont val="Arial"/>
        <family val="2"/>
      </rPr>
      <t>Are patients with prior neoadjuvant treatment taken into account in the denominator?</t>
    </r>
  </si>
  <si>
    <r>
      <t xml:space="preserve">Pat.  „im Follow-Up“
(aus Grundgesamtheit Primärpat.)  </t>
    </r>
    <r>
      <rPr>
        <vertAlign val="superscript"/>
        <sz val="8"/>
        <rFont val="Arial"/>
        <family val="2"/>
      </rPr>
      <t>3)</t>
    </r>
  </si>
  <si>
    <t>Pat. tumorfrei</t>
  </si>
  <si>
    <r>
      <t xml:space="preserve">Pat. mit mindestens 1 der Ereignisse in Spalte R bis T </t>
    </r>
    <r>
      <rPr>
        <vertAlign val="superscript"/>
        <sz val="8"/>
        <rFont val="Arial"/>
        <family val="2"/>
      </rPr>
      <t>7)</t>
    </r>
  </si>
  <si>
    <t>Werte Spalte I "Pat. im Follow-Up" müssen kleiner gleich sein als Spalte G subtrahiert von Spalte C; siehe Fußnote 3</t>
  </si>
  <si>
    <r>
      <t xml:space="preserve">Pat.  „im Follow-Up“
(aus Grundgesamtheit Primärpat.)  </t>
    </r>
    <r>
      <rPr>
        <vertAlign val="superscript"/>
        <sz val="8"/>
        <rFont val="Arial"/>
        <family val="2"/>
      </rPr>
      <t>3</t>
    </r>
  </si>
  <si>
    <t xml:space="preserve">KRK-Pat. mit Erfassung Familienanamnese
CRC patients with recorded family history </t>
  </si>
  <si>
    <t>Anteil Studienpat.
Berechnung durch OncoBox nur für die in Studien eingebrachten Primärfälle
Share of studies patient 
Calculation by the OncoBox only for primary cases included in research studies</t>
  </si>
  <si>
    <r>
      <rPr>
        <b/>
        <u/>
        <sz val="8"/>
        <rFont val="Arial"/>
        <family val="2"/>
      </rPr>
      <t>Bearbeitungshinweise:</t>
    </r>
    <r>
      <rPr>
        <sz val="8"/>
        <rFont val="Arial"/>
        <family val="2"/>
      </rPr>
      <t xml:space="preserve">
Definitionen zu den in der Tabelle verwendeten Begriffen sind grundsätzlich im Tabellenblatt "Datenfelder" des Spezifikationsdokuments in der jeweils gültigen Version (Download unter www.xml-oncobox.de) hinterlegt:
           1)  Datenfeld C1
           2)  Datenfeld G4 (E = elektiv, N = Notfall)
           3)  Datenfeld D6
Darüber hinaus finden sich in dem Dokument Informationen zur Fallzählung (Appendices) und Definition aller Kennzahlen.
4) Bei Watch &amp; Wait-Pat.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
Die Felder stehen teilweise in Abhängigkeit voneinander, daher sollte jede Zeile vollständig von links nach rechts und fortlaufend von oben nach unten bearbeitet werden. Graue Felder müssen bearbeitet werden. Die Bearbeitung des Datenblattes sollte mit Microsoft Office 2010 oder einer der Folgeversionen erfolgen. Microsoft Office 2007 ist mit Einschränkungen nutzbar (u.a. werden Info-Buttons nicht angezeigt). Vorversionen von Microsoft Office 2007 sind für die Bearbeitung des Datenblattes nicht geeignet. Alle Zahlen und Texte müssen manuell eingegeben werden (nicht über copy-/paste-Funktion; Ausnahme sind Daten, die von der OncoBox eingelesen werden). Jede Änderung an den Basisdaten zieht eine Änderung des Kennzahlenbogens nach sich. In dem Dokument „Bestimmungen Datenqualität“ sind die wesentlichen Grundlagen für die Datenbewertung im Rahmen des Auditprozesses festgelegt. Insbesondere ist der Umgang mit Kennzahlen mit unterschrittener Sollvorgabe beschrieben (Download unter www.onkozert.de; Abschnitt Hinweise).</t>
    </r>
  </si>
  <si>
    <t>Prätherapeutische Vorstellung aller Pat. mit einem Rektumkarzinom u. Kolonkarzinom UICC Stad. IV</t>
  </si>
  <si>
    <t>Pat. des Nenners, die prätherapeutisch in einer interdisziplinären Tumorkonferenz vorgestellt wurden</t>
  </si>
  <si>
    <t>Elektive Pat. mit RK und alle elektiven Pat. mit KK Stad. IV</t>
  </si>
  <si>
    <t>Prätherapeutische Vorstellung aller Pat. mit Rezidiv / metachronen Metastasen</t>
  </si>
  <si>
    <t>Pat. des Nenners, die in der prätherapeutischen Konferenz vorgestellt wurden</t>
  </si>
  <si>
    <t>Pat. mit neuaufgetretenem Rezidiv und/oder Fernmetastasen 
(= Kennzahl 1)</t>
  </si>
  <si>
    <t>Postoperative Vorstellung aller Primärfallpat.</t>
  </si>
  <si>
    <t>Primärfälle Gesamt + Pat. mit neuaufgetretenem Rezidiv und/oder Fernmetastasen 
(= Kennzahl 1)</t>
  </si>
  <si>
    <t>Pat. des Nenners, die stationär oder ambulant durch den Sozialdienst beraten wurden</t>
  </si>
  <si>
    <t xml:space="preserve">Primärfälle Gesamt + Pat. mit neuaufgetretenem Rezidiv und/oder Fernmetastasen 
(= Kennzahl 1) </t>
  </si>
  <si>
    <t>Anteil Studienpat.</t>
  </si>
  <si>
    <t>KRK-Pat. mit Erfassung Familienanamnese</t>
  </si>
  <si>
    <t>Möglichst hohe Rate an immunhistochemischer Bestimmung d. MMR-Proteine bei Pat. mit KRK &lt; 50 Jahre</t>
  </si>
  <si>
    <t>Pat. des Nenners mit immunhistochemischer Bestimmung d. MMR-Proteine</t>
  </si>
  <si>
    <t>Pat. mit der Erstdiagnose KRK &lt; 50 Jahre</t>
  </si>
  <si>
    <t>Pat. des Nenners mit Bestimmung RAS- (= KRAS u. NRAS-Mutationen) sowie BRAF-Mutation zu Beginn der Erstlinientherapie</t>
  </si>
  <si>
    <t>Therapeutische Koloskopien mit Schlingenpolypektomien je koloskopierende Einheit (nicht nur Pat. DZ)</t>
  </si>
  <si>
    <t>Pat. des Nenners mit Angabe des Abstands zur mesorektalen Faszie im Befundbericht</t>
  </si>
  <si>
    <t>Pat. mit RK im unteren und mittleren Drittel und MRT oder Dünnschicht-CT des Beckens</t>
  </si>
  <si>
    <t>Pat. des Nenners mit Re-Interventionsbedürftigen Anastomoseninsuffizienzen Kolon nach Eingriffen</t>
  </si>
  <si>
    <r>
      <t xml:space="preserve">Pat. mit KK, bei denen in einer elektiven Tumorresektion eine Anastomose angelegt wurde </t>
    </r>
    <r>
      <rPr>
        <sz val="8"/>
        <color rgb="FFFF0000"/>
        <rFont val="Arial"/>
        <family val="2"/>
      </rPr>
      <t xml:space="preserve"> </t>
    </r>
  </si>
  <si>
    <t>Pat. des Nenners mit Anastomoseninsuffizienz Grad B (mit Antibiotikagabe o. interventioneller Drainage o. transanaler Lavage / Drainage) oder C ((Re-) Laparotomie)</t>
  </si>
  <si>
    <t>Pat. mit RK, bei denen in einer elektiven Tumorresektion eine Anastomose angelegt wurde (ohne TVE)</t>
  </si>
  <si>
    <t>Möglichst niedrige Rate an postoperativ verstorbenen Pat. nach elektiven Eingriffen</t>
  </si>
  <si>
    <t>Pat. des Nenners, die innerhalb von 30 d postoperativ verstorben sind</t>
  </si>
  <si>
    <t>Elektiv operierte Pat. (ohne TVE)</t>
  </si>
  <si>
    <t>Pat. des Nenners mit präoperativer Anzeichnung der Stomaposition</t>
  </si>
  <si>
    <t>Pat. mit RK, bei denen eine elektive Operation mit Stomaanlage durchgeführt wurde  (ohne TVE)</t>
  </si>
  <si>
    <t>Pat. des Nenners, die eine Lebermetastasenresektion erhalten haben</t>
  </si>
  <si>
    <t>Möglichst hohe Rate an Chemotherapien bei Pat. mit einem Kolonkarzinom UICC Stad. III</t>
  </si>
  <si>
    <t>Pat. des Nenners, die eine adjuvante Chemotherapie erhalten haben</t>
  </si>
  <si>
    <t>Pat. ≤ 75 Jahre mit einem Kolonkarzinom UICC Stad. III, bei denen eine R0-Resektion des Primärtumors erfolgte</t>
  </si>
  <si>
    <t>Pat. des Nenners mit Kombinationschemotherapie</t>
  </si>
  <si>
    <t>Pat. mit metastasiertem KRK, ECOG 0-1 und systemischer Erstlinientherapie</t>
  </si>
  <si>
    <t>Möglichst viele Pat. mit TME-Rektumpräparaten mit guter o. moderater Qualität</t>
  </si>
  <si>
    <t>Pat. des Nenners mit guter o. moderater Qualität (Grad 1: Mesorektale Faszie erhalten o. Grad 2: Intramesorektale Einrisse) der TME</t>
  </si>
  <si>
    <t xml:space="preserve">Pat.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</si>
  <si>
    <t>Pat. mit KRK und operativer Resektion</t>
  </si>
  <si>
    <t>Bei ≥ 95% der Pat. mit Lymphadenektomie werden ≥ 12 Lymphknoten pathologisch untersucht</t>
  </si>
  <si>
    <t xml:space="preserve">Pat. des Nenners mit ≥ 12 pathologisch untersuchten Lymphknoten </t>
  </si>
  <si>
    <t>Pat. mit KRK, die eine elektive OP mit Lymphadenektomie erhalten haben (ohne TVE)</t>
  </si>
  <si>
    <t>Pat. des Nenners mit Beginn der Chemotherapie innerhalb von 8 Wochen nach OP</t>
  </si>
  <si>
    <r>
      <t xml:space="preserve">P1 Prozess - Studie -  Datum Pat. in Studie eingebracht
</t>
    </r>
    <r>
      <rPr>
        <sz val="8"/>
        <color rgb="FF494529"/>
        <rFont val="Arial"/>
        <family val="2"/>
      </rPr>
      <t>P1 Process — research study — data of inclusion of patient in study</t>
    </r>
  </si>
  <si>
    <r>
      <t xml:space="preserve">Hier handelt es sich um einen Qualitätsindikator der Leitlinie. CT und MRT werden auch nicht
explizit empfohlen, jedoch WENN die Untersuchung gemacht wird, DANN soll eine Angabe zum Abstand  erfolgen, und diese Angabe soll in mm gemacht werden.
Dokumentation muss in Pat.-akte (Radiologiebericht) erfolgen und kann dann ins Tumordokumentationssystem übernommen werden.
</t>
    </r>
    <r>
      <rPr>
        <sz val="8"/>
        <color rgb="FF494529"/>
        <rFont val="Arial"/>
        <family val="2"/>
      </rPr>
      <t xml:space="preserve">This is a quality indicator of the guideline. CT and MRI are not explicitly recommended, but IF the examinations are carried out, THEN a statement about the distance should be made and it should be given in millimetres.
Documentation must be carried out in the patient field (radiology report) and can then be taken over into the tumour documentation system.
</t>
    </r>
  </si>
  <si>
    <r>
      <t xml:space="preserve">Algorithmus wurde verändert. OncoBox verlangt bei der Kombination "C19" und "R" nicht mehr die Drittelangabe. Für die Kennzahl wird der Pat. aber nicht gezählt, da für den Nenner Karzinome des unteren und mittleren Drittels gezählt werden.
</t>
    </r>
    <r>
      <rPr>
        <sz val="8"/>
        <color theme="2" tint="-0.749992370372631"/>
        <rFont val="Arial"/>
        <family val="2"/>
      </rPr>
      <t>Algorithm was changed. OncoBox no longer requires specification of localisation (in thirds) for the combination of "C19" and "R". The patient does not count for the indicator, because the denominator takes only carincomas of the lower and middle third into account.</t>
    </r>
    <r>
      <rPr>
        <sz val="8"/>
        <rFont val="Arial"/>
        <family val="2"/>
      </rPr>
      <t xml:space="preserve"> </t>
    </r>
  </si>
  <si>
    <r>
      <t xml:space="preserve">Primärfälle des Nenners mit ausgefülltem Pat.-Fragebogen (http://www.krebsgesellschaft.de/deutsche-krebsgesellschaft-wtrl/deutsche-krebsgesellschaft/zertifizierung/erhebungsboegen/organkrebszentren.html unter dem Punkt Darmkrebs)
</t>
    </r>
    <r>
      <rPr>
        <sz val="8"/>
        <color theme="2" tint="-0.749992370372631"/>
        <rFont val="Arial"/>
        <family val="2"/>
      </rPr>
      <t>(Primary case patients of the denominator with a completed patient questionnaire)</t>
    </r>
  </si>
  <si>
    <t>To be completed automatically by the tumour documentation producer at the time of generation.
Specification of the tumour documentation provider in XML file (free choice of text by provider, no structured specification)</t>
  </si>
  <si>
    <t xml:space="preserve">Has the treatment dataset (with primary therapy or completed recurrence therapy) been entered in its entirety?
Example: a UICC stage III colon carcinoma has been removed, and adjuvant chemotherapy has been completed. All of the data on diagnosis, treatment, and process are entered. 
Information is provided by tumour documentary and is not automatically determined.
</t>
  </si>
  <si>
    <r>
      <t>Usually measured with rigid rectoscopy or MRI starting from the anocutaneous line (with palpable findings, this is sometimes dispensed with; a global statement "lower thrid" can be documented and reported here): 
Lower third (&gt;0&lt;6cm)
Middle thrid (</t>
    </r>
    <r>
      <rPr>
        <sz val="8"/>
        <rFont val="Calibri"/>
        <family val="2"/>
      </rPr>
      <t>≥6</t>
    </r>
    <r>
      <rPr>
        <sz val="8"/>
        <rFont val="Arial"/>
        <family val="2"/>
      </rPr>
      <t>&lt;12cm)
Upper third (</t>
    </r>
    <r>
      <rPr>
        <sz val="8"/>
        <rFont val="Calibri"/>
        <family val="2"/>
      </rPr>
      <t>≥12-16cm)</t>
    </r>
  </si>
  <si>
    <t>1 also includes patients with primary metastases ; 2 includes distant metastases during the subsequent course and local or lymph-node recurrences (also those appearing simultaneously). 
Along with the field "Centre case", this field serves to specify the primary case.
In the OncoBox, and thus also in the EDIUM study, only primary cases (=1) are considered.</t>
  </si>
  <si>
    <t>Corresponds to the definition from https://www.gekid.de/wp-content/uploads/2018/10/Empfehlungen_zur_Analyse_von_Ueberlebensraten.pdf, (chapter 7, page 12)
- Operated patients (not pretreated with neoadjuvant): pT/pN c/pM 
- Patients who have been operated on (neoadjuvant pre-treated) and patients who have not been operated on: cTNM 
- for stage UICC IV in colorectal cancer, M1 is sufficient, regardless of the form of detection, p or c, and the information on T and N</t>
  </si>
  <si>
    <t>1 should be documented if another colorectal carcinoma is being treated synchronously with the primary case registered here.
Example: if a primary case of rectal carcinoma is registered and a colon carcinoma is being treated at the same time (the centre decides that the rectal carcinoma is the decisive  lesion), 1 is registered here. The colon case is not reported to the OncoBox.
Explanations of case countin are given in the data sheet "Appendix - case assignment".</t>
  </si>
  <si>
    <t xml:space="preserve">OPS Codes „transanal full-thickness resection (TVE)“ (= data field Basic Data D34)
5-482.8 Full-thickness excsision, local
5-482.80 Full-thickness excsision, local : Peranal
5-482.82 Full-thickness excsision, local : endoskopic- microsurgery
5-482.8x Full-thickness excsision, local : others
5-482.9* Full-thickness excsision, ciruclar 
5-482.a Full-thickness excsision, circular, intraperitoneal, endoscopic, minimal invasive
5-482.b Full-thickness excsision, with stapler, peranal
.b0 Circular
.b1 Semi-circular
OPS Codes primary case "endoscopic" (=data field Basic Data E33-E34)
5-452.*: local excision and destruction of diseased tissue in the colon
5-482.0* Loop resection incl. endoscopic mucosal resection
5-482.1* Submucosal excision incl. endoscopic submucosal dissection [ESD]
5-482.3 Electrocoagulation
5-482.4 Lasercoagulation
5-482.5 Thermocoagulation
5-482.6 Kryocoagulation
5-482.7 Photodynamic therapy
5-482.81 Full-thickness excsision, local : Endoscopic
5-482.c Radiofrequency ablation
5-482.d Microwave ablation
5-482.e Irreversible Electroporation
5-482.x Other
5-482.y Not specified
For the enlisted codes, no OPS code may be registered in the data field "F2 endoscopic primary therapy - OPS code", else that would result in incorrect allocation. 
Correction note 16.12.2016: OPS codes 5-482.* were altered from the previous version from 21.11.2016 regarding specification of their allocation in the Basic Data (complete revision)
</t>
  </si>
  <si>
    <t>G1 = well differentiated
G2 = moderately differentiated
G3 = poorly differentiated
G4 = undifferentiated
GX = not determinable
L = low grade (G1 or G2)
M = intermediate grade (G2 or G3)
H = high grade (G3 or G4)
B = Borderline
U = unknown
T = not applicable
If a neoadjuvant therapy has been carried out, pretherapeutic grading can be reported as an alternative:
preG1 = well differentiated 
preG2 = moderately differentiated
preG3 = poorly differentiated
preG4 = undifferentiated
preGX = not determinable
preL = low grade (G1 or G2)
preM = intermediate grade (G2 or G3)
preH = high grade (G3 or G4)
preB = Borderline
preU = unknown
preT = not applicable</t>
  </si>
  <si>
    <t>Liver metastases that are diagnosed and treated as part of the therapy of the primary tumour.</t>
  </si>
  <si>
    <t>Muß ein Grading auch bei muzinösen Karzinomen erfolgen?
Must grading also be done for mucinous carcinomas?</t>
  </si>
  <si>
    <t>Alle Adenokarzinome NOS müssen graduiert werden. Muzinöse Adenokarzinome und Siegelringzellkarzinome (und auch medulläre Karzinome) werden, wenn sie MSI sind, als low grade gradiert. Sind sie MSS, dann als high grade. Wenn keine Mikrosatellitenanalyse vorliegt, nimmt man zunächst an, dass „G3“ vorliegt (in Analogie zu anderen Organtumoren).
All adenocarcinomas NOS must be graded. Mucinous adenocarcinomas and seal-ring cell carcinomas (and also medullary carcinomas) are graded as low grade if they are MSI. If they are MSS, then high grade. If no microsatellite analysis is available, the first assumption is that G3" is present (by analogy with other organ tumours)".</t>
  </si>
  <si>
    <t xml:space="preserve">Ist die Angabe des postoperativen Grading bei neoadjuvant vorbehandelten Pat. verpflichtend?
Is the indication of postoperative grading obligatory for patients pretreated with neoadjuvant?
</t>
  </si>
  <si>
    <t xml:space="preserve">Ja, die Angabe des postoperativen Grading ist verpflichtend. Wenn nach nedoadjuvanter Therapie kein postoperatives Grading vorliegt, soll das prätherapeutische Grading genutzt werden.
Quelle - Auszug Kennzahlenbogen nach Sitzung:
Aufnahme als FAQ: Postoperatives Grading verpflichtend. Wenn nach nedoadj Th kein postoperatives Grading vorliegt, soll das prätherapeut Grading genutzt werden.
Yes, the postoperative grading is mandatory. If there is no postoperative grading after nedoadjuvant therapy, pretherapeutic grading should be used.
Source - Excerpt from the indicator sheet after the session:
Admission as FAQ: Postoperative grading is obligatory. If there is no postoperative grading after nedoadjuvant therapy, pretherapeutic grading should be used.
</t>
  </si>
  <si>
    <t>EDIUM-Studienpat. maximal</t>
  </si>
  <si>
    <t>4. C1 =1 || C1 = 2</t>
  </si>
  <si>
    <t>Wie wird „zu Beginn Erstlinientherapie“ definiert?
How is " at the start beginning of first-line treatment" being defined?</t>
  </si>
  <si>
    <t xml:space="preserve"> Für die Definition „zu Beginn“ wird die Definition der Leitlinie herangezogen, d.h. „zu Beginn“ = Datum Mutationsbestimmung max. +15d von Datum Beginn Erstlinientherapie.
The definition of "at the start beginning" is being informed by the definition 
in the S3 guideline, i.e. "at the start beginning" = Date of mutation determination max. 15 d from date start of first-line treatment</t>
  </si>
  <si>
    <t>Undifferenziertes Karzinom o.n.A.
Undifferentiated carcinoma not otherwise specified</t>
  </si>
  <si>
    <t>Angabe Kolon bei nicht-operiert (kurativ) (Watch &amp; Wait) nicht plausibel.
Indication for colon non-surgical (curative) / Watch &amp; Wait not plausible.</t>
  </si>
  <si>
    <t>Serrated adenocarinoma
(Serrated adenocarinoma)</t>
  </si>
  <si>
    <t>Adäquate Rate an psychoonkologischem Distress-Screening</t>
  </si>
  <si>
    <t>≥ 65%</t>
  </si>
  <si>
    <t>Primärfälle des Nenners mit ausgefülltem Pat.fragebogen (https://www.krebsgesellschaft.de/zertdokumente.html unter dem Punkt Darmkrebs)</t>
  </si>
  <si>
    <t>Pat. des Zentrums mit metastasiertem KRK und
1. ausschließlicher Lebermetastasierung (primär oder im Kennzahlenjahr neuaufgetreten) ohne leber-spezifische Chemotherapie
(Zählzeitpunkt: Diagnosedatum Lebermetastase)
oder
2. ausschließlicher Lebermeta-stasierung, die eine Chemotherapie wegen der Lebermetastasierung erhalten haben
(Zählzeitpunkt: Ende CHTH im Kennzahlenjahr)</t>
  </si>
  <si>
    <t>Lymphknotenuntersuchung</t>
  </si>
  <si>
    <t xml:space="preserve"> In Ordnung</t>
  </si>
  <si>
    <t xml:space="preserve">                        </t>
  </si>
  <si>
    <t xml:space="preserve">                    Sollvorgabe nicht erfüllt</t>
  </si>
  <si>
    <t>Die jeweilige Eingabe oder Änderung  "Anzahl / Zähler / Nenner" (gepunktete Felder) ist nur im Tabellenblatt "Basisdaten" möglich, die Übertragung erfolgt automatisch. 
Der Zähler ist immer eine Teilmenge des Nenners (Ausnahme: Kennzahl 6 - Anteil Studienpat.).</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</si>
  <si>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„Sollvorgabe nicht erfüllt“ zum Zwecke der Verbesserung gezielte Aktionen definiert und durchgeführt werden.
2) Sollvorgabe nicht erfüllt
Die betroffenen Kennzahlen sind zu analysieren. Das Ergebnis ist im Feld "Begründung/ Ursache" zu dokumentieren. Ergeben sich aus der Ursachenanalyse konkrete Aktionen zur Verbesserung des Kennzahlenwertes, sind diese in der Spalte "Eingeleitete/geplante Aktionen" zu beschreiben.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</si>
  <si>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t>Anmerkung:</t>
  </si>
  <si>
    <t>Im Sinne einer gendergerechten Sprache verwenden wir für die Begriffe „Patientinnen“, „Patienten“, „Patient*innen“ die Bezeichnung „Pat.“, die ausdrücklich jede Geschlechtszuschreibung (weiblich, männlich, divers) einschließt.</t>
  </si>
  <si>
    <t>KB - Kennzahl Nr. 4
Indicator no. 4</t>
  </si>
  <si>
    <r>
      <t xml:space="preserve">Nenner  Nr. 4
</t>
    </r>
    <r>
      <rPr>
        <sz val="8"/>
        <color rgb="FF494529"/>
        <rFont val="Arial"/>
        <family val="2"/>
      </rPr>
      <t>(Denominator no. 4)</t>
    </r>
  </si>
  <si>
    <t>MSI
MSI</t>
  </si>
  <si>
    <t>Psychoonkologisches Distress-Screening</t>
  </si>
  <si>
    <t>KB - Kennzahl Nr. 14
Indicator no. 14</t>
  </si>
  <si>
    <t>KB - Kennzahl Nr. 29
Indicator no. 29</t>
  </si>
  <si>
    <t>KB - Kennzahl Nr. 30
Indicator no. 30</t>
  </si>
  <si>
    <r>
      <rPr>
        <b/>
        <sz val="8"/>
        <color indexed="8"/>
        <rFont val="Arial"/>
        <family val="2"/>
      </rPr>
      <t>Für die Pat. in den Gruppen B-</t>
    </r>
    <r>
      <rPr>
        <b/>
        <sz val="8"/>
        <color indexed="8"/>
        <rFont val="Arial"/>
        <family val="2"/>
      </rPr>
      <t>F:</t>
    </r>
    <r>
      <rPr>
        <sz val="8"/>
        <color theme="1"/>
        <rFont val="Arial"/>
        <family val="2"/>
      </rPr>
      <t xml:space="preserve">
Tage bis Zensierung (entspricht der Berechnung)
</t>
    </r>
    <r>
      <rPr>
        <b/>
        <sz val="8"/>
        <color indexed="8"/>
        <rFont val="Arial"/>
        <family val="2"/>
      </rPr>
      <t>Für die Pat. in Gruppe A:</t>
    </r>
    <r>
      <rPr>
        <sz val="8"/>
        <color theme="1"/>
        <rFont val="Arial"/>
        <family val="2"/>
      </rPr>
      <t xml:space="preserve">
Datum Erstdiagnose  bis zum aktuellsten Follow-Meldung innerhalb von 1826 Tagen. Wenn nur 1  
Follow-Up-Meldung nach &gt; 1826 Tagen, zähle 1826 Tage
</t>
    </r>
    <r>
      <rPr>
        <b/>
        <sz val="8"/>
        <color indexed="8"/>
        <rFont val="Arial"/>
        <family val="2"/>
      </rPr>
      <t>--&gt; Median aus diesen Werten !!</t>
    </r>
  </si>
  <si>
    <r>
      <rPr>
        <b/>
        <sz val="8"/>
        <color indexed="8"/>
        <rFont val="Arial"/>
        <family val="2"/>
      </rPr>
      <t xml:space="preserve">Für die Pat. in den Gruppen </t>
    </r>
    <r>
      <rPr>
        <b/>
        <sz val="8"/>
        <rFont val="Arial"/>
        <family val="2"/>
      </rPr>
      <t>B-F:</t>
    </r>
    <r>
      <rPr>
        <sz val="8"/>
        <color theme="1"/>
        <rFont val="Arial"/>
        <family val="2"/>
      </rPr>
      <t xml:space="preserve">
Tage bis Zensierung (entspricht der Berechnung)
</t>
    </r>
    <r>
      <rPr>
        <b/>
        <sz val="8"/>
        <color indexed="8"/>
        <rFont val="Arial"/>
        <family val="2"/>
      </rPr>
      <t xml:space="preserve">Für die Pat. in Gruppe A:
</t>
    </r>
    <r>
      <rPr>
        <sz val="8"/>
        <color theme="1"/>
        <rFont val="Arial"/>
        <family val="2"/>
      </rPr>
      <t xml:space="preserve">Tage bis zum Tod (entspricht der Berechnung)
</t>
    </r>
    <r>
      <rPr>
        <b/>
        <sz val="8"/>
        <color indexed="8"/>
        <rFont val="Arial"/>
        <family val="2"/>
      </rPr>
      <t>--&gt; Median aus diesen Werten !!</t>
    </r>
  </si>
  <si>
    <r>
      <t xml:space="preserve">5. Neoadjuvant vorbehandelt Fälle (operativ X = 1, (K3 ==N) || (M3 ==N)) mit postM </t>
    </r>
    <r>
      <rPr>
        <sz val="10"/>
        <rFont val="Calibri"/>
        <family val="2"/>
      </rPr>
      <t>≠</t>
    </r>
    <r>
      <rPr>
        <sz val="10"/>
        <rFont val="Arial"/>
        <family val="2"/>
      </rPr>
      <t xml:space="preserve"> M1 &amp;&amp; M1a &amp;&amp; M1b &amp;&amp; M1c</t>
    </r>
  </si>
  <si>
    <r>
      <t>6. Quelle letzte Follow-Up-Meldung welche die folgende Bedingungen erfüllt: vom Krebsregister
    ((Q7 = 1 &amp;&amp; Q6 = 1 || 2 || 3 ) (Pat. verstorben zwischen Erstdiagnose und Ende Vorkennzahlenjahr (Datum ED -31.12.yyyy)) 
         || [(Q7 = 1 &amp;&amp; Q6 = 0 &amp;&amp; Q1 (Datum einer Follow-Up-Meldung) = Vorkennzahlenjahr (01.01.yyyy - 31.12.yyyy) 
                  &amp;&amp; Q2-5 ≠ 3] (Vital- und Tumorstatus)
         || [(Q7 = 1 &amp;&amp; Q6 = 0 || 1 || 2 || 3 &amp;&amp; Q1 (Datum einer Follow-Up-Meldung)</t>
    </r>
    <r>
      <rPr>
        <b/>
        <sz val="10"/>
        <rFont val="Arial"/>
        <family val="2"/>
      </rPr>
      <t xml:space="preserve"> </t>
    </r>
    <r>
      <rPr>
        <b/>
        <u/>
        <sz val="10"/>
        <rFont val="Arial"/>
        <family val="2"/>
      </rPr>
      <t>≥ 31.12.Vorkennzahlenjahr</t>
    </r>
    <r>
      <rPr>
        <sz val="10"/>
        <rFont val="Arial"/>
        <family val="2"/>
      </rPr>
      <t xml:space="preserve">
                  &amp;&amp; Q2-5 = 0] (Vital- und Tumorstatus)
         || [(Q7 = 1 &amp;&amp; Q6 = 0 || 1 || 2 || 3 &amp;&amp; Q1 (Datum einer Follow-Up-Meldung) ≥</t>
    </r>
    <r>
      <rPr>
        <b/>
        <u/>
        <sz val="10"/>
        <rFont val="Arial"/>
        <family val="2"/>
      </rPr>
      <t xml:space="preserve"> 31.12.Vorkennzahlenjahr</t>
    </r>
    <r>
      <rPr>
        <sz val="10"/>
        <rFont val="Arial"/>
        <family val="2"/>
      </rPr>
      <t xml:space="preserve">
                  &amp;&amp; Q2 = 2 || Q3 = 2 || Q4 = 2 || Q5 = 2] (Vitalstatus bei Pat. die bereits ein Ereignis hatten)</t>
    </r>
  </si>
  <si>
    <r>
      <t xml:space="preserve">6.  Quelle letzte Follow-Up-Meldung welche die folgende Bedingungen erfüllt: vom Zentrum oder Quelle unbekannt
   ((Q7 = 2 || 3 || 4 || 5 || 6 || 7 &amp;&amp; Q6 = 1 || 2 || 3 ) (Pat. verstorben zwischen Erstdiagnose und Ende Vorkennzahlenjahr (Datum ED-31.12.yyyy)) 
        || [(Q7 = 2 || 3 || 4 || 5 || 6 || 7 &amp;&amp; Q6 = 0 &amp;&amp; Q1 (Datum einer Follow-Up-Meldung) = Vorkennzahlenjahr (01.01.yyyy - 31.12.yyyy) 
               &amp;&amp; Q2-5 ≠ 3] (Vital- und Tumorstatus)
        || [(Q7 = 2 || 3 || 4 || 5 || 6 || 7 &amp;&amp; Q6 = 0 || 1 || 2 || 3 &amp;&amp; Q1 (Datum einer Follow-Up-Meldung) </t>
    </r>
    <r>
      <rPr>
        <b/>
        <u/>
        <sz val="10"/>
        <rFont val="Arial"/>
        <family val="2"/>
      </rPr>
      <t>≥ 31.12.Vorkennzahlenjahr</t>
    </r>
    <r>
      <rPr>
        <sz val="10"/>
        <rFont val="Arial"/>
        <family val="2"/>
      </rPr>
      <t xml:space="preserve">
                  &amp;&amp; Q2-5 = 0] (Vital- und Tumorstatus)
        || [(Q7 = 2 || 3 || 4 || 5 || 6 || 7 &amp;&amp; Q6 = 0 || 1 || 2 || 3 &amp;&amp; Q1 (Datum einer Follow-Up-Meldung) </t>
    </r>
    <r>
      <rPr>
        <b/>
        <u/>
        <sz val="10"/>
        <rFont val="Arial"/>
        <family val="2"/>
      </rPr>
      <t>≥ 31.12.Vorkennzahlenjahr</t>
    </r>
    <r>
      <rPr>
        <sz val="10"/>
        <rFont val="Arial"/>
        <family val="2"/>
      </rPr>
      <t xml:space="preserve">
                  &amp;&amp; Q2 = 2 || Q3 = 2 || Q4 = 2 || Q5 = 2] (Vitalstatus bei Pat. die bereits ein Ereignis hatten)</t>
    </r>
  </si>
  <si>
    <t>6. I21 - J21 - K21</t>
  </si>
  <si>
    <t>22a-c</t>
  </si>
  <si>
    <r>
      <t xml:space="preserve"> Nenner </t>
    </r>
    <r>
      <rPr>
        <sz val="8"/>
        <rFont val="Arial"/>
        <family val="2"/>
      </rPr>
      <t>Nr.29</t>
    </r>
    <r>
      <rPr>
        <sz val="8"/>
        <color indexed="8"/>
        <rFont val="Arial"/>
        <family val="2"/>
      </rPr>
      <t xml:space="preserve">
</t>
    </r>
    <r>
      <rPr>
        <sz val="8"/>
        <color rgb="FF494529"/>
        <rFont val="Arial"/>
        <family val="2"/>
      </rPr>
      <t>(Denominator no.</t>
    </r>
    <r>
      <rPr>
        <sz val="8"/>
        <color theme="1" tint="0.34998626667073579"/>
        <rFont val="Arial"/>
        <family val="2"/>
      </rPr>
      <t xml:space="preserve"> 29)</t>
    </r>
  </si>
  <si>
    <r>
      <t xml:space="preserve">Nenner Nr. 28
</t>
    </r>
    <r>
      <rPr>
        <sz val="8"/>
        <color rgb="FF494529"/>
        <rFont val="Arial"/>
        <family val="2"/>
      </rPr>
      <t>(Denominator no. 28)</t>
    </r>
  </si>
  <si>
    <r>
      <t xml:space="preserve">Nenner Nr. 27
</t>
    </r>
    <r>
      <rPr>
        <sz val="8"/>
        <color rgb="FF494529"/>
        <rFont val="Arial"/>
        <family val="2"/>
      </rPr>
      <t>(Denominator no. 27)</t>
    </r>
  </si>
  <si>
    <r>
      <rPr>
        <sz val="8"/>
        <rFont val="Arial"/>
        <family val="2"/>
      </rPr>
      <t xml:space="preserve"> Nenner Nr. 26</t>
    </r>
    <r>
      <rPr>
        <sz val="8"/>
        <color indexed="8"/>
        <rFont val="Arial"/>
        <family val="2"/>
      </rPr>
      <t xml:space="preserve">
</t>
    </r>
    <r>
      <rPr>
        <sz val="8"/>
        <color theme="1" tint="0.34998626667073579"/>
        <rFont val="Arial"/>
        <family val="2"/>
      </rPr>
      <t>(Denominator no. 26)</t>
    </r>
  </si>
  <si>
    <r>
      <t xml:space="preserve">Zähler Nr. 26
</t>
    </r>
    <r>
      <rPr>
        <sz val="8"/>
        <color theme="1" tint="0.34998626667073579"/>
        <rFont val="Arial"/>
        <family val="2"/>
      </rPr>
      <t>(nominator no. 26)</t>
    </r>
  </si>
  <si>
    <r>
      <t xml:space="preserve">Nenner Nr. 25
</t>
    </r>
    <r>
      <rPr>
        <sz val="8"/>
        <color rgb="FF494529"/>
        <rFont val="Arial"/>
        <family val="2"/>
      </rPr>
      <t>(Denominator no. 25)</t>
    </r>
  </si>
  <si>
    <r>
      <t>Nenner Nr</t>
    </r>
    <r>
      <rPr>
        <sz val="8"/>
        <rFont val="Arial"/>
        <family val="2"/>
      </rPr>
      <t>. 24</t>
    </r>
    <r>
      <rPr>
        <sz val="8"/>
        <color indexed="8"/>
        <rFont val="Arial"/>
        <family val="2"/>
      </rPr>
      <t xml:space="preserve">
</t>
    </r>
    <r>
      <rPr>
        <sz val="8"/>
        <color rgb="FF494529"/>
        <rFont val="Arial"/>
        <family val="2"/>
      </rPr>
      <t>(Denominator no. 24)</t>
    </r>
  </si>
  <si>
    <r>
      <t xml:space="preserve"> Nenner Nr. 23
</t>
    </r>
    <r>
      <rPr>
        <sz val="8"/>
        <color rgb="FF494529"/>
        <rFont val="Arial"/>
        <family val="2"/>
      </rPr>
      <t xml:space="preserve">(Denominator no. </t>
    </r>
    <r>
      <rPr>
        <sz val="8"/>
        <color theme="1" tint="0.34998626667073579"/>
        <rFont val="Arial"/>
        <family val="2"/>
      </rPr>
      <t>23</t>
    </r>
    <r>
      <rPr>
        <sz val="8"/>
        <color rgb="FF494529"/>
        <rFont val="Arial"/>
        <family val="2"/>
      </rPr>
      <t>)</t>
    </r>
  </si>
  <si>
    <r>
      <t xml:space="preserve">Nenner Nr. </t>
    </r>
    <r>
      <rPr>
        <sz val="8"/>
        <rFont val="Arial"/>
        <family val="2"/>
      </rPr>
      <t>21</t>
    </r>
    <r>
      <rPr>
        <sz val="8"/>
        <color indexed="8"/>
        <rFont val="Arial"/>
        <family val="2"/>
      </rPr>
      <t xml:space="preserve">
</t>
    </r>
    <r>
      <rPr>
        <sz val="8"/>
        <color rgb="FF494529"/>
        <rFont val="Arial"/>
        <family val="2"/>
      </rPr>
      <t>(Denominator no.</t>
    </r>
    <r>
      <rPr>
        <sz val="8"/>
        <color theme="1" tint="0.34998626667073579"/>
        <rFont val="Arial"/>
        <family val="2"/>
      </rPr>
      <t xml:space="preserve"> 21</t>
    </r>
    <r>
      <rPr>
        <sz val="8"/>
        <color rgb="FF494529"/>
        <rFont val="Arial"/>
        <family val="2"/>
      </rPr>
      <t>)</t>
    </r>
  </si>
  <si>
    <r>
      <t xml:space="preserve">Nenner Nr. </t>
    </r>
    <r>
      <rPr>
        <sz val="8"/>
        <rFont val="Arial"/>
        <family val="2"/>
      </rPr>
      <t>20</t>
    </r>
    <r>
      <rPr>
        <sz val="8"/>
        <color indexed="8"/>
        <rFont val="Arial"/>
        <family val="2"/>
      </rPr>
      <t xml:space="preserve">
</t>
    </r>
    <r>
      <rPr>
        <sz val="8"/>
        <color rgb="FF494529"/>
        <rFont val="Arial"/>
        <family val="2"/>
      </rPr>
      <t xml:space="preserve">(Denominator no. </t>
    </r>
    <r>
      <rPr>
        <sz val="8"/>
        <color theme="1" tint="0.34998626667073579"/>
        <rFont val="Arial"/>
        <family val="2"/>
      </rPr>
      <t>20</t>
    </r>
    <r>
      <rPr>
        <sz val="8"/>
        <color rgb="FF494529"/>
        <rFont val="Arial"/>
        <family val="2"/>
      </rPr>
      <t>)</t>
    </r>
  </si>
  <si>
    <r>
      <t>Nenner Nr.</t>
    </r>
    <r>
      <rPr>
        <sz val="8"/>
        <rFont val="Arial"/>
        <family val="2"/>
      </rPr>
      <t xml:space="preserve"> 19</t>
    </r>
    <r>
      <rPr>
        <sz val="8"/>
        <color indexed="8"/>
        <rFont val="Arial"/>
        <family val="2"/>
      </rPr>
      <t xml:space="preserve">
</t>
    </r>
    <r>
      <rPr>
        <sz val="8"/>
        <color rgb="FF494529"/>
        <rFont val="Arial"/>
        <family val="2"/>
      </rPr>
      <t>(Denominator no. 19)</t>
    </r>
  </si>
  <si>
    <r>
      <t xml:space="preserve">Nenner Nr. 18
</t>
    </r>
    <r>
      <rPr>
        <sz val="8"/>
        <color rgb="FF494529"/>
        <rFont val="Arial"/>
        <family val="2"/>
      </rPr>
      <t xml:space="preserve">(Denominator no. </t>
    </r>
    <r>
      <rPr>
        <sz val="8"/>
        <color theme="1" tint="0.34998626667073579"/>
        <rFont val="Arial"/>
        <family val="2"/>
      </rPr>
      <t>18</t>
    </r>
    <r>
      <rPr>
        <sz val="8"/>
        <color rgb="FF494529"/>
        <rFont val="Arial"/>
        <family val="2"/>
      </rPr>
      <t>)</t>
    </r>
  </si>
  <si>
    <r>
      <t xml:space="preserve">Nenner Nr. </t>
    </r>
    <r>
      <rPr>
        <sz val="8"/>
        <color theme="1"/>
        <rFont val="Arial"/>
        <family val="2"/>
      </rPr>
      <t>17</t>
    </r>
    <r>
      <rPr>
        <sz val="8"/>
        <color indexed="8"/>
        <rFont val="Arial"/>
        <family val="2"/>
      </rPr>
      <t xml:space="preserve">
</t>
    </r>
    <r>
      <rPr>
        <sz val="8"/>
        <color rgb="FF494529"/>
        <rFont val="Arial"/>
        <family val="2"/>
      </rPr>
      <t xml:space="preserve">(Denominator no. </t>
    </r>
    <r>
      <rPr>
        <sz val="8"/>
        <color theme="1" tint="0.34998626667073579"/>
        <rFont val="Arial"/>
        <family val="2"/>
      </rPr>
      <t>17</t>
    </r>
    <r>
      <rPr>
        <sz val="8"/>
        <color rgb="FF494529"/>
        <rFont val="Arial"/>
        <family val="2"/>
      </rPr>
      <t>)</t>
    </r>
  </si>
  <si>
    <r>
      <t xml:space="preserve">Nenner Nr. 15
</t>
    </r>
    <r>
      <rPr>
        <sz val="8"/>
        <color rgb="FF494529"/>
        <rFont val="Arial"/>
        <family val="2"/>
      </rPr>
      <t>(Denominator no. 15)</t>
    </r>
  </si>
  <si>
    <r>
      <t xml:space="preserve">Anzahl / Zähler Nr. 13
</t>
    </r>
    <r>
      <rPr>
        <sz val="8"/>
        <color rgb="FF494529"/>
        <rFont val="Arial"/>
        <family val="2"/>
      </rPr>
      <t>(Count / Numerator no. 13)</t>
    </r>
  </si>
  <si>
    <t xml:space="preserve">Becherzellkarzinom
</t>
  </si>
  <si>
    <t>Kann eine Kontaktaufnahme vor Ort das Screening ersetzen?
#englische Übersetzung</t>
  </si>
  <si>
    <t>Nein. Zur Identifikation des Behandlungsbedarfs ist es erforderlich, ein standardisiertes Screening zu psychischen Belastungen durchzuführen (siehe BestPractice (Stengel A et al. Best Practice: psychoonkologisches Screening an Comprehensive Cancer Centers. Forum 2021;36:278-283) oder S3 Leitlinie Psychoonkologische Diagnostik, Beratung und Behandlung von erwachsenen Krebspatienten) und das Ergebnis zu dokumentieren. 
#englische Übersetzung</t>
  </si>
  <si>
    <t>Können für die Kennzahl auch Beratungen durch das Case-Management berücksichtigt werden?
#englische Übersetzung</t>
  </si>
  <si>
    <t>Nein, für den Zähler können nur die Beratungen durch den Sozialdienst (entsprechend EB 1.5.1) berücksichtigt werden
#englische Übersetzung</t>
  </si>
  <si>
    <t xml:space="preserve">8243/3 </t>
  </si>
  <si>
    <t>Bedeutet das Qualitätsziel "Einschluss von möglichst vielen Pat. in Studien“, dass Pat. möglichst in mehrere Studien eingeschlossen werden sollen?
#englische Übersetzung</t>
  </si>
  <si>
    <t xml:space="preserve">Nein. Ziel ist, möglichst vielen Pat. Zugang zu geeigneten Studien zu ermöglichen. Ein Einschluss in mehrere Studien ist möglich und kann in diesem Fall auch mehrfach im Zähler gezählt werden. Gezählt werden hier also Studieneinschlüsse.
#englische Übersetzung </t>
  </si>
  <si>
    <t>Notwendige Bedingungen Operativer Primärfall Rektum mit (y)pT0
Necessary conditions</t>
  </si>
  <si>
    <t>D6=R</t>
  </si>
  <si>
    <t xml:space="preserve"> GX | G1 | G2 | G3 | G4  | L | M | H | B | 
 preG1 | preG2 | preG3 | preG4 | preL | preM | preH | preB</t>
  </si>
  <si>
    <t>A5 m | w  | d  | x</t>
  </si>
  <si>
    <t>Beratung Sozialdienst
Social services counselling</t>
  </si>
  <si>
    <t>Notwendige Bedingungen Operativer Primärfall Rektum mit (y)pTis-4
Necessary conditions</t>
  </si>
  <si>
    <t xml:space="preserve">
T0 | Tis |  T1 | T2 | T3 | T4  | T4a | T4b
(Suffixe, z.B. T3A oder T1MS1, T1MS2 etc. werden zugelassen)</t>
  </si>
  <si>
    <t>T0 | Tis |  T1 | T2 | T3 | T4  | T4a | T4b
(Suffixe, z.B. T3A oder T1MS1, T1MS2 etc. werden zugelassen)</t>
  </si>
  <si>
    <t>Tis |  T1 | T2 | T3 | T4  | T4a | T4b
(Suffixe, z.B. T3A oder T1MS1, T1MS2 etc. werden zugelassen)</t>
  </si>
  <si>
    <t xml:space="preserve"> T0 | Tis |  T1 | T2 | T3 | T4  | T4a | T4b
(Suffixe, z.B. T3A oder T1MS1, T1MS2 etc. werden zugelassen)</t>
  </si>
  <si>
    <t>N0 |  N1 | N1a | N1b |  N1c | N2 | N2a | N2b   
(Suffixe, z.B. N1a werden zugelassen)</t>
  </si>
  <si>
    <t>Tis | T1 | T2 | T3 | T4  | T4a | T4b
(Suffixe, z.B. T3A oder T1MS1, T1MS2 etc. werden zugelassen)</t>
  </si>
  <si>
    <r>
      <rPr>
        <sz val="8"/>
        <rFont val="Arial"/>
        <family val="2"/>
      </rPr>
      <t xml:space="preserve">Was ist mit peri- und postoperativ verstorbenen Pat.? </t>
    </r>
    <r>
      <rPr>
        <sz val="8"/>
        <color rgb="FF494529"/>
        <rFont val="Arial"/>
        <family val="2"/>
      </rPr>
      <t xml:space="preserve">
What about patients who die perioperatively and postoperatively?</t>
    </r>
  </si>
  <si>
    <t>Pat. des Nenners, die psychoonkologisch gescreent wurden</t>
  </si>
  <si>
    <t>4. Psychoonkologisches Distress-Screening
4. Psycho-oncological distress-screeing</t>
  </si>
  <si>
    <t>Psychoonkologisches Distress Screening durchgeführt
Psycho-oncological distress-screeing</t>
  </si>
  <si>
    <t>Psychoonkologisches Distress-Screening
Psycho-oncological distress-screeing</t>
  </si>
  <si>
    <t>A5
m | w  | d  | u</t>
  </si>
  <si>
    <t>This statement is to be documented as “yes” if a revision procedure was required within 30 days postoperatively, either with surgery or interventionally (e.g., endoscopically). 
(not to be counted: diagnostic irrigation laparoscopies, endoscopic insert vacuum sponge)</t>
  </si>
  <si>
    <t xml:space="preserve">Diese Angabe ist mit "ja" zu dokumentieren, wenn postoperativ innerhalb 30 Tagen eine Revisionseingriff entweder operativ oder interventionell (z.B. endoskopisch) erforderlich war (nicht gezählt werden: diagnostische Spüllaparoskopien, endoskopische Einlage Vakuumschwamm).
</t>
  </si>
  <si>
    <t>m | w  | d  | u</t>
  </si>
  <si>
    <t xml:space="preserve">12. Angabe Abstand mesorektale Faszie bei RK im unteren und mittleren Drittel
12. Details of distance of mesorectal fascia in rectal carcinoma in the lower and middle third </t>
  </si>
  <si>
    <t xml:space="preserve">13. Operative Primärfälle Kolon 
13. Surgical primary cases in the colon </t>
  </si>
  <si>
    <t>14. Operative Primärfälle Rektum 
14. Surgical primary cases in the rectum</t>
  </si>
  <si>
    <t>15. Revisions-OPs Kolon
15. Revision operations in the colon</t>
  </si>
  <si>
    <t>16. Revisions-OPs Rektum
16. Revision operations in the rectum</t>
  </si>
  <si>
    <t>17. Anastomoseinsuffizienzen Kolon
17. Anastomotic insufficiencies in the colon</t>
  </si>
  <si>
    <t>18. Anastomoseinsuffizienzen Rektum
18. Anastomotic insufficiences in the rectum</t>
  </si>
  <si>
    <t>19. Mortalität postoperativ
19. Postoperative mortality</t>
  </si>
  <si>
    <t>20. Lokale R0-Resektion Rektum
20. Local R0 resection in the rectum</t>
  </si>
  <si>
    <t>21. Anzeichnung Stoma-Position
21. Marking of stoma position</t>
  </si>
  <si>
    <t>22. Lebermetastasenresektion
22. liver metastasis resection</t>
  </si>
  <si>
    <t>23. Adjuvante Chemotherapien Kolon (UICC Stad. III)
23. Adjuvant chemotherapy: colon (UICC stage III)</t>
  </si>
  <si>
    <t>24. Kombinationschemotherapie bei metastasiertem KRK mit systemischer Erstlinientherapie
24. Combination chemotherapy for metastasised colorectal carcinoma with systemic first-line treatment</t>
  </si>
  <si>
    <t>25. Qualität des TME-Rektumpräparates (Angabe Pathologie)
25. Quality of the TME rectal specimen (pathology details)</t>
  </si>
  <si>
    <t>26. Befundbericht nach operativer Resektion bei KRK 
26. Diagnostic report after surgical resection of colorectal carcinoma</t>
  </si>
  <si>
    <t>27. Lymphknotenuntersuchung
27. Lymph node examination</t>
  </si>
  <si>
    <t>28. Beginn der adjuvanten systemischen Therapie
28. Initiation of adjuvant systemic therapy</t>
  </si>
  <si>
    <t>29. MTL22-Indikator (Mortalität, Transfer, postoperative Liegedauer)
29. MTL22 Indicator (mortality, transfer, postsurgical hospital stay)</t>
  </si>
  <si>
    <t xml:space="preserve">30. Strahlentherapiedosis pro Zeit
30. Radiotherapy - dosage per time unit </t>
  </si>
  <si>
    <t>** Es ist also möglich, dass zwei Primärfälle pro Pat. und Jahr gezählt werden könnten.
** It is therefore possible for two primary cases to be counted per patient and year.</t>
  </si>
  <si>
    <r>
      <rPr>
        <sz val="9"/>
        <rFont val="Arial"/>
        <family val="2"/>
      </rPr>
      <t>Wird ≥ 93 Tage nach Diagnosedatum der Primärerkrankung ei</t>
    </r>
    <r>
      <rPr>
        <sz val="9"/>
        <color theme="1"/>
        <rFont val="Arial"/>
        <family val="2"/>
      </rPr>
      <t xml:space="preserve">n neues Karzinom in dem anderen Teil des Dickdarms entdeckt, handelt es sich um einen neuen Fall
</t>
    </r>
    <r>
      <rPr>
        <sz val="10"/>
        <color theme="1"/>
        <rFont val="Arial"/>
        <family val="2"/>
      </rPr>
      <t>→  wenn es sich um kein Rezidiv des vorherigen Falls handelt, zählt die OncoBox hier 2 Primärfälle (unabhängig vom Kalenderjahr**)
→  beim zweiten, zeitlich späteren Fall ist unter dem Datenfeld "Anamnese - Relevante Krebsvorerkrankung" eine 1 = ja zu melden.</t>
    </r>
    <r>
      <rPr>
        <sz val="10"/>
        <color rgb="FF494529"/>
        <rFont val="Arial"/>
        <family val="2"/>
      </rPr>
      <t xml:space="preserve">
→ If the new lesion is not a recurrence of the previous case, the OncoBox counts 2 primary cases here (independently of the calendar year**)
→  In the second case with later occurrence, a “1 = yes” should be entered in the data field “History — relevant prior malignant disease”
</t>
    </r>
  </si>
  <si>
    <r>
      <t>Wir</t>
    </r>
    <r>
      <rPr>
        <sz val="9"/>
        <rFont val="Arial"/>
        <family val="2"/>
      </rPr>
      <t xml:space="preserve">d ≥ 93 Tage nach Diagnosedatum der Primärerkrankung </t>
    </r>
    <r>
      <rPr>
        <sz val="9"/>
        <color theme="1"/>
        <rFont val="Arial"/>
        <family val="2"/>
      </rPr>
      <t xml:space="preserve">ein neues Karzinom im Kolon entdeckt, handelt es sich um einen zweiten Primärfall (Voraussetzung: unterschiedliche Lokalisation im Kolon = unterschiedliche ICD)**. Ansonsten handelt es sich um ein Rezidiv.
</t>
    </r>
  </si>
  <si>
    <r>
      <t>Wird</t>
    </r>
    <r>
      <rPr>
        <sz val="9"/>
        <rFont val="Arial"/>
        <family val="2"/>
      </rPr>
      <t xml:space="preserve"> ≥ 93 Tage nach Diagnosedatum der Primärerkrankung </t>
    </r>
    <r>
      <rPr>
        <sz val="9"/>
        <color theme="1"/>
        <rFont val="Arial"/>
        <family val="2"/>
      </rPr>
      <t>ein neues Karzinom im Kolon entdeckt, handelt es sich um ein Rezidiv, wenn die Lokalisation (= ICD) gleich ist (</t>
    </r>
    <r>
      <rPr>
        <sz val="10"/>
        <color theme="1"/>
        <rFont val="Arial"/>
        <family val="2"/>
      </rPr>
      <t xml:space="preserve">→ </t>
    </r>
    <r>
      <rPr>
        <sz val="9"/>
        <color theme="1"/>
        <rFont val="Arial"/>
        <family val="2"/>
      </rPr>
      <t xml:space="preserve">kein neuer Primärfall)
</t>
    </r>
  </si>
  <si>
    <r>
      <t xml:space="preserve">Pat. des Nenners, die psychoonkologisch gescreent wurden </t>
    </r>
    <r>
      <rPr>
        <vertAlign val="superscript"/>
        <sz val="8"/>
        <rFont val="Arial"/>
        <family val="2"/>
      </rPr>
      <t xml:space="preserve">1, 2 </t>
    </r>
    <r>
      <rPr>
        <sz val="8"/>
        <rFont val="Arial"/>
        <family val="2"/>
      </rPr>
      <t xml:space="preserve">
Patients of the denominator who were screened</t>
    </r>
  </si>
  <si>
    <r>
      <rPr>
        <vertAlign val="superscript"/>
        <sz val="8"/>
        <rFont val="Arial"/>
        <family val="2"/>
      </rPr>
      <t xml:space="preserve">1 </t>
    </r>
    <r>
      <rPr>
        <sz val="8"/>
        <rFont val="Arial"/>
        <family val="2"/>
      </rPr>
      <t xml:space="preserve">Screeninginstrumente können der S3 Leitlinie Psychoonkologische Diagnostik, Beratung und Behandlung von erwachsenen Krebspatienten entnommen werden
</t>
    </r>
    <r>
      <rPr>
        <vertAlign val="superscript"/>
        <sz val="8"/>
        <rFont val="Arial"/>
        <family val="2"/>
      </rPr>
      <t>1</t>
    </r>
    <r>
      <rPr>
        <sz val="8"/>
        <rFont val="Arial"/>
        <family val="2"/>
      </rPr>
      <t xml:space="preserve"> Screening instruments can be found in the guideline Psychooncological Diagnosis, Counselling and Treatment of Adult Cancer Patients.</t>
    </r>
  </si>
  <si>
    <r>
      <rPr>
        <vertAlign val="superscript"/>
        <sz val="8"/>
        <rFont val="Arial"/>
        <family val="2"/>
      </rPr>
      <t>2</t>
    </r>
    <r>
      <rPr>
        <sz val="8"/>
        <rFont val="Arial"/>
        <family val="2"/>
      </rPr>
      <t xml:space="preserve"> Distress-Screening beinhaltet die Durchführung eines validen Distressinstruments (analog zur S3 Leitlinie Psychoonkologische Diagnostik, Beratung und Behandlung von erwachsenen Krebspatienten)
</t>
    </r>
    <r>
      <rPr>
        <vertAlign val="superscript"/>
        <sz val="8"/>
        <rFont val="Arial"/>
        <family val="2"/>
      </rPr>
      <t>2</t>
    </r>
    <r>
      <rPr>
        <sz val="8"/>
        <rFont val="Arial"/>
        <family val="2"/>
      </rPr>
      <t xml:space="preserve"> Distress screening includes the use of a valid distress instrument (analogous to the S3 guideline Psychooncological Diagnosis, Counselling and Treatment of Adult Cancer Patients.)</t>
    </r>
  </si>
  <si>
    <t>Pat., die in eine Studie mit Ethikvotum oder kolorektale Präventionsstudie eingebracht wurden
Patients of the CrCC included in a study with ethics vote or colorectal prevention study</t>
  </si>
  <si>
    <r>
      <t xml:space="preserve">Alle Fälle, die in eine interventionelle/nicht-interventionelle oder kolorektale Präventionsstudie mit Ethikvotum eingebracht wurden (Pat. müssen nicht Teil des Nenners sein, entscheidend ist, dass Pat. im Kennzahlenjahr in die Studie eingebracht wurde; Zahlzeitpunkt: Einbringung des Pat. in Studie)
</t>
    </r>
    <r>
      <rPr>
        <sz val="8"/>
        <color rgb="FF494529"/>
        <rFont val="Arial"/>
        <family val="2"/>
      </rPr>
      <t>(All cases who were included in an interventional/non-interventional or colorectal prevention study subject to an ethics vote (patients do not need to form part of the denominator; the decisive aspect is that the patient was included in the study in the indicator year; time point for counting: inclusion of the patient in the study))</t>
    </r>
  </si>
  <si>
    <r>
      <t>Pat.</t>
    </r>
    <r>
      <rPr>
        <sz val="8"/>
        <color rgb="FFFF0000"/>
        <rFont val="Arial"/>
        <family val="2"/>
      </rPr>
      <t xml:space="preserve">, </t>
    </r>
    <r>
      <rPr>
        <sz val="8"/>
        <rFont val="Arial"/>
        <family val="2"/>
      </rPr>
      <t>die in eine Studie mit Ethikvotum oder kolorektale Präventionsstudie eingebracht wurden
Patients of the CrCC included in a study with ethics vote or colorectal prevention study</t>
    </r>
  </si>
  <si>
    <t>Primärfälle. mit pos. Pat.fragebogen und MSI
(Primary cases with a positive patient questionnaire and MSI)</t>
  </si>
  <si>
    <t>Primärfälle. mit pos. Pat.fragebogen (mind. eine der Fragen  mit "ja" beantwortet) und MSI
(Primary cases with a positive patient questionnaire and MSI)</t>
  </si>
  <si>
    <t>systemische Erstlinientherapie
(First-line therapy)</t>
  </si>
  <si>
    <t>syst. Zweitlinien-therapie
(Second line therapy)</t>
  </si>
  <si>
    <t>syst. Drittlinien-therapie
(Third-line therapy)</t>
  </si>
  <si>
    <t>syst. Viertlinien-therapie
(Four-Line Therapy)</t>
  </si>
  <si>
    <r>
      <t xml:space="preserve">Operationen des Nenners mit Revisionsoperationen infolge von perioperativen Komplikationen innerhalb von 30 d nach OP
(nicht gezählt werden: diagnostische Spüllaparoskopien, endoskopische Einlage
Vakuumschwamm)
</t>
    </r>
    <r>
      <rPr>
        <sz val="8"/>
        <color theme="2" tint="-0.749992370372631"/>
        <rFont val="Arial"/>
        <family val="2"/>
      </rPr>
      <t>Surgeries of the denominator with revision surgery due to preioperative complications within 30 d of surgery (not to be counted: diagnostic irrigation laparoscopies, endoscopic insert vacuum sponge)</t>
    </r>
  </si>
  <si>
    <r>
      <t xml:space="preserve">Pat. mit metastasiertem KRK und systemischer Erstlinientherapie
</t>
    </r>
    <r>
      <rPr>
        <sz val="8"/>
        <color theme="2" tint="-0.749992370372631"/>
        <rFont val="Arial"/>
        <family val="2"/>
      </rPr>
      <t>Patients with metastasised colorectal carcinoma and systhemic first-line treatment</t>
    </r>
  </si>
  <si>
    <r>
      <t xml:space="preserve">Zähler 22a
</t>
    </r>
    <r>
      <rPr>
        <sz val="8"/>
        <color theme="2" tint="-0.749992370372631"/>
        <rFont val="Arial"/>
        <family val="2"/>
      </rPr>
      <t>Numerator 22a</t>
    </r>
  </si>
  <si>
    <r>
      <t xml:space="preserve">Pat. des Nenners, die eine Lebermetastasenresektion erhalten
</t>
    </r>
    <r>
      <rPr>
        <sz val="8"/>
        <color theme="2" tint="-0.749992370372631"/>
        <rFont val="Arial"/>
        <family val="2"/>
      </rPr>
      <t>(patients of the denominator who underwent resection of liver metastases)</t>
    </r>
  </si>
  <si>
    <r>
      <t xml:space="preserve">Pat. des Zentrums mit metastasiertem KRK und
1. ausschließlicher Lebermetastasierung (primär oder im Kennzahlenjahr neuaufgetreten) ohne Leber-spezifische Chemotherapie
(Zählzeitpunkt: Diagnosedatum Lebermetastase)
oder
2. ausschließlicher Lebermeta-stasierung, die eine Chemotherapie wegen der Lebermetastasierung erhalten haben
(Zählzeitpunkt: Ende CHTH im Kennzahlenjahr)
</t>
    </r>
    <r>
      <rPr>
        <sz val="8"/>
        <color theme="2" tint="-0.749992370372631"/>
        <rFont val="Arial"/>
        <family val="2"/>
      </rPr>
      <t xml:space="preserve">Patients of the Centre with metastatic colorectal carcinoma and
1. exclusive liver metastasis (primary or newly occurring in the indicator year) without liver-specific chemotherapy
(date of counting: date of diagnosis of the liver metastasis)
or
2. exclusive liver metastasis, who have received chemotherapy for liver metastasis
(date of counting: end of chemotherapy in the indicator year)
</t>
    </r>
  </si>
  <si>
    <r>
      <t xml:space="preserve">Nenner 22a
</t>
    </r>
    <r>
      <rPr>
        <sz val="8"/>
        <color theme="2" tint="-0.749992370372631"/>
        <rFont val="Arial"/>
        <family val="2"/>
      </rPr>
      <t>Denominator 22a</t>
    </r>
  </si>
  <si>
    <r>
      <t xml:space="preserve">Lebermetastasenresektion am operativen Standort des Darmkrebszentrums durchgeführt
(Teilmenge Zähler 22a)
</t>
    </r>
    <r>
      <rPr>
        <sz val="8"/>
        <color theme="2" tint="-0.749992370372631"/>
        <rFont val="Arial"/>
        <family val="2"/>
      </rPr>
      <t>Liver metastasis resection performed at the surgical site of the Colorectal Cancer Centre (subset of  numerator 22a)</t>
    </r>
  </si>
  <si>
    <r>
      <t xml:space="preserve">Zähler 22b
</t>
    </r>
    <r>
      <rPr>
        <sz val="8"/>
        <color theme="2" tint="-0.749992370372631"/>
        <rFont val="Arial"/>
        <family val="2"/>
      </rPr>
      <t>Numerator 22b</t>
    </r>
  </si>
  <si>
    <r>
      <t xml:space="preserve">Zähler 22c
</t>
    </r>
    <r>
      <rPr>
        <sz val="8"/>
        <color theme="2" tint="-0.749992370372631"/>
        <rFont val="Arial"/>
        <family val="2"/>
      </rPr>
      <t>Numerator 22c</t>
    </r>
  </si>
  <si>
    <r>
      <t xml:space="preserve">Lebermetastasenresektion außerhalb des operativen Standortes des Darmkrebszentrums durchgeführt
(Teilmenge Zähler 22a)
</t>
    </r>
    <r>
      <rPr>
        <sz val="8"/>
        <color theme="2" tint="-0.749992370372631"/>
        <rFont val="Arial"/>
        <family val="2"/>
      </rPr>
      <t>Liver metastasis resection performed outside the surgical site of the Colorectal Cancer Centre (subset of numerator 22a)</t>
    </r>
  </si>
  <si>
    <r>
      <t>Nr.</t>
    </r>
    <r>
      <rPr>
        <sz val="8"/>
        <color rgb="FFFF0000"/>
        <rFont val="Arial"/>
        <family val="2"/>
      </rPr>
      <t xml:space="preserve"> </t>
    </r>
    <r>
      <rPr>
        <sz val="8"/>
        <rFont val="Arial"/>
        <family val="2"/>
      </rPr>
      <t xml:space="preserve">22a </t>
    </r>
    <r>
      <rPr>
        <sz val="8"/>
        <color indexed="8"/>
        <rFont val="Arial"/>
        <family val="2"/>
      </rPr>
      <t xml:space="preserve">Resektion durchgeführt
</t>
    </r>
    <r>
      <rPr>
        <sz val="8"/>
        <color rgb="FF494529"/>
        <rFont val="Arial"/>
        <family val="2"/>
      </rPr>
      <t>(Resection carried out)</t>
    </r>
  </si>
  <si>
    <r>
      <t>N</t>
    </r>
    <r>
      <rPr>
        <sz val="8"/>
        <rFont val="Arial"/>
        <family val="2"/>
      </rPr>
      <t>r. 22</t>
    </r>
    <r>
      <rPr>
        <sz val="8"/>
        <color indexed="8"/>
        <rFont val="Arial"/>
        <family val="2"/>
      </rPr>
      <t xml:space="preserve">a Resektion durchgeführt
</t>
    </r>
    <r>
      <rPr>
        <sz val="8"/>
        <color rgb="FF494529"/>
        <rFont val="Arial"/>
        <family val="2"/>
      </rPr>
      <t>(Resection carried out)</t>
    </r>
  </si>
  <si>
    <r>
      <t xml:space="preserve">Nr. </t>
    </r>
    <r>
      <rPr>
        <sz val="8"/>
        <rFont val="Arial"/>
        <family val="2"/>
      </rPr>
      <t>22a</t>
    </r>
    <r>
      <rPr>
        <sz val="8"/>
        <color indexed="8"/>
        <rFont val="Arial"/>
        <family val="2"/>
      </rPr>
      <t xml:space="preserve">
</t>
    </r>
    <r>
      <rPr>
        <sz val="8"/>
        <color rgb="FF494529"/>
        <rFont val="Arial"/>
        <family val="2"/>
      </rPr>
      <t>(</t>
    </r>
    <r>
      <rPr>
        <sz val="8"/>
        <color theme="2" tint="-0.749992370372631"/>
        <rFont val="Arial"/>
        <family val="2"/>
      </rPr>
      <t>No. 22</t>
    </r>
    <r>
      <rPr>
        <sz val="8"/>
        <color rgb="FF494529"/>
        <rFont val="Arial"/>
        <family val="2"/>
      </rPr>
      <t>a)</t>
    </r>
  </si>
  <si>
    <r>
      <t>Nr.</t>
    </r>
    <r>
      <rPr>
        <sz val="8"/>
        <color rgb="FFFF0000"/>
        <rFont val="Arial"/>
        <family val="2"/>
      </rPr>
      <t xml:space="preserve"> </t>
    </r>
    <r>
      <rPr>
        <sz val="8"/>
        <rFont val="Arial"/>
        <family val="2"/>
      </rPr>
      <t>22a</t>
    </r>
    <r>
      <rPr>
        <sz val="8"/>
        <color indexed="8"/>
        <rFont val="Arial"/>
        <family val="2"/>
      </rPr>
      <t xml:space="preserve">
</t>
    </r>
    <r>
      <rPr>
        <sz val="8"/>
        <color theme="2" tint="-0.749992370372631"/>
        <rFont val="Arial"/>
        <family val="2"/>
      </rPr>
      <t>(No. 22</t>
    </r>
    <r>
      <rPr>
        <sz val="8"/>
        <color indexed="8"/>
        <rFont val="Arial"/>
        <family val="2"/>
      </rPr>
      <t>a)</t>
    </r>
  </si>
  <si>
    <r>
      <rPr>
        <sz val="8"/>
        <rFont val="Arial"/>
        <family val="2"/>
      </rPr>
      <t>Nr. 22b</t>
    </r>
    <r>
      <rPr>
        <sz val="8"/>
        <color indexed="8"/>
        <rFont val="Arial"/>
        <family val="2"/>
      </rPr>
      <t xml:space="preserve"> Lebermetastasenresekti-on am operativen Standort des DZ durchgeführt
</t>
    </r>
    <r>
      <rPr>
        <sz val="8"/>
        <color theme="2" tint="-0.749992370372631"/>
        <rFont val="Arial"/>
        <family val="2"/>
      </rPr>
      <t>(Liver metastasis resection at the surgical site of the Colorectal Cancer Centre)</t>
    </r>
  </si>
  <si>
    <r>
      <t>N</t>
    </r>
    <r>
      <rPr>
        <sz val="8"/>
        <rFont val="Arial"/>
        <family val="2"/>
      </rPr>
      <t>r. 22</t>
    </r>
    <r>
      <rPr>
        <sz val="8"/>
        <color indexed="8"/>
        <rFont val="Arial"/>
        <family val="2"/>
      </rPr>
      <t xml:space="preserve">c Lebermetastasen-resektion außerhalb des operativen Standorts des DZ durchgeführt
</t>
    </r>
    <r>
      <rPr>
        <sz val="8"/>
        <color theme="2" tint="-0.749992370372631"/>
        <rFont val="Arial"/>
        <family val="2"/>
      </rPr>
      <t>(Liver metastasis resection outside the surgical site of the Colorectal Cancer Centre)</t>
    </r>
  </si>
  <si>
    <r>
      <t xml:space="preserve">Nr. </t>
    </r>
    <r>
      <rPr>
        <sz val="8"/>
        <rFont val="Arial"/>
        <family val="2"/>
      </rPr>
      <t>22b</t>
    </r>
    <r>
      <rPr>
        <sz val="8"/>
        <color indexed="8"/>
        <rFont val="Arial"/>
        <family val="2"/>
      </rPr>
      <t xml:space="preserve"> Lebermetastasenresekti-on am operativen Standort des DZ durchgeführt
</t>
    </r>
    <r>
      <rPr>
        <sz val="8"/>
        <color theme="2" tint="-0.749992370372631"/>
        <rFont val="Arial"/>
        <family val="2"/>
      </rPr>
      <t>(Liver metastasis resection at the surgical site of the Colorectal Cancer Centre)</t>
    </r>
  </si>
  <si>
    <r>
      <t xml:space="preserve">Nr. </t>
    </r>
    <r>
      <rPr>
        <sz val="8"/>
        <rFont val="Arial"/>
        <family val="2"/>
      </rPr>
      <t>22c</t>
    </r>
    <r>
      <rPr>
        <sz val="8"/>
        <color indexed="8"/>
        <rFont val="Arial"/>
        <family val="2"/>
      </rPr>
      <t xml:space="preserve"> Lebermetastasen-resektion außerhalb des operativen Standorts des DZ durchgeführt
</t>
    </r>
    <r>
      <rPr>
        <sz val="8"/>
        <color theme="2" tint="-0.749992370372631"/>
        <rFont val="Arial"/>
        <family val="2"/>
      </rPr>
      <t>(Liver metastasis resection outside the surgical site of the Colorectal Cancer Centre)</t>
    </r>
  </si>
  <si>
    <r>
      <t xml:space="preserve">Pat. mit elektiv radikal operiertem RK im mittleren oder unteren
Drittel (ohne TVE)
</t>
    </r>
    <r>
      <rPr>
        <sz val="8"/>
        <color theme="2" tint="-0.749992370372631"/>
        <rFont val="Arial"/>
        <family val="2"/>
      </rPr>
      <t>Patients with elective radically operated RC in the middle or lower third (without transanal wall resection)</t>
    </r>
  </si>
  <si>
    <r>
      <rPr>
        <sz val="8"/>
        <rFont val="Arial"/>
        <family val="2"/>
      </rPr>
      <t xml:space="preserve">Rektum im mittleren oder unteren Drittel
</t>
    </r>
    <r>
      <rPr>
        <sz val="8"/>
        <color theme="2" tint="-0.749992370372631"/>
        <rFont val="Arial"/>
        <family val="2"/>
      </rPr>
      <t>(Rectum in the middle or lower third)</t>
    </r>
  </si>
  <si>
    <r>
      <t xml:space="preserve">Rektum im oberen Drittel 
</t>
    </r>
    <r>
      <rPr>
        <sz val="8"/>
        <color theme="2" tint="-0.749992370372631"/>
        <rFont val="Arial"/>
        <family val="2"/>
      </rPr>
      <t>Rectum in the upper third</t>
    </r>
  </si>
  <si>
    <r>
      <t xml:space="preserve">Pat. mit einem Kolonkarzinom UICC Stad. III, die eine adjuvante Chemotherapie erhalten haben (= Zähler Kennzahl 23)
</t>
    </r>
    <r>
      <rPr>
        <sz val="8"/>
        <color theme="1" tint="0.14999847407452621"/>
        <rFont val="Arial"/>
        <family val="2"/>
      </rPr>
      <t>(Patients with CRC UICC stage III, who received adjuvant chemotherapy (numerator indicator 23</t>
    </r>
    <r>
      <rPr>
        <sz val="8"/>
        <rFont val="Arial"/>
        <family val="2"/>
      </rPr>
      <t>))</t>
    </r>
  </si>
  <si>
    <r>
      <rPr>
        <sz val="8"/>
        <rFont val="Arial"/>
        <family val="2"/>
      </rPr>
      <t xml:space="preserve"> Nenner Nr. 23</t>
    </r>
    <r>
      <rPr>
        <sz val="8"/>
        <color indexed="8"/>
        <rFont val="Arial"/>
        <family val="2"/>
      </rPr>
      <t xml:space="preserve">
</t>
    </r>
    <r>
      <rPr>
        <sz val="8"/>
        <color theme="1" tint="0.14999847407452621"/>
        <rFont val="Arial"/>
        <family val="2"/>
      </rPr>
      <t>(Denominator no. 23)</t>
    </r>
  </si>
  <si>
    <r>
      <t xml:space="preserve">KRK-Primärfälle elektiv operiert
(CRC primary cases with elective surgery)
(= Nenner Kennzahl 19)
</t>
    </r>
    <r>
      <rPr>
        <sz val="8"/>
        <color theme="2" tint="-0.749992370372631"/>
        <rFont val="Arial"/>
        <family val="2"/>
      </rPr>
      <t>(Denominator no. 19</t>
    </r>
    <r>
      <rPr>
        <sz val="8"/>
        <rFont val="Arial"/>
        <family val="2"/>
      </rPr>
      <t>)</t>
    </r>
  </si>
  <si>
    <r>
      <t xml:space="preserve">Pat. des Nenners, die 
• innerhalb von 30 d postoperativ verstorben sind (Zähler Kennzahl 19) oder
• in ein anderes Akut-Krankenhaus verlegt wurden oder
• einen Krankenhausaufenthalt &gt; 22d nach Tumorresektion hatten
</t>
    </r>
    <r>
      <rPr>
        <sz val="8"/>
        <color theme="2" tint="-0.749992370372631"/>
        <rFont val="Arial"/>
        <family val="2"/>
      </rPr>
      <t>(Patients of the denominator who
• died within 30 d postoperatively (numerator of indicator 19</t>
    </r>
    <r>
      <rPr>
        <sz val="8"/>
        <rFont val="Arial"/>
        <family val="2"/>
      </rPr>
      <t xml:space="preserve">) or
</t>
    </r>
    <r>
      <rPr>
        <sz val="8"/>
        <color theme="2" tint="-0.749992370372631"/>
        <rFont val="Arial"/>
        <family val="2"/>
      </rPr>
      <t>• transferred to another acute care hospital, or
• had a hospital stay &gt; 22d after tumour resection)</t>
    </r>
  </si>
  <si>
    <r>
      <t xml:space="preserve">Elektiv operierte Pat.
(= Nenner Kennzahl 19)
</t>
    </r>
    <r>
      <rPr>
        <sz val="8"/>
        <color theme="2" tint="-0.749992370372631"/>
        <rFont val="Arial"/>
        <family val="2"/>
      </rPr>
      <t>(Electively operated patients
 (= denominator of indicator 19</t>
    </r>
    <r>
      <rPr>
        <sz val="8"/>
        <rFont val="Arial"/>
        <family val="2"/>
      </rPr>
      <t>))</t>
    </r>
  </si>
  <si>
    <r>
      <t xml:space="preserve">Wiederaufnahme innerhalb von 22 Tagen nach OP wird im Zähler erfasst. 
</t>
    </r>
    <r>
      <rPr>
        <sz val="8"/>
        <color theme="2" tint="-0.749992370372631"/>
        <rFont val="Arial"/>
        <family val="2"/>
      </rPr>
      <t>Readmission within 22 days after surgery is included in the numerator.</t>
    </r>
  </si>
  <si>
    <t>Anlage EB N1.1 (Auditjahr 2024 / Kennzahlenjahr 2023)</t>
  </si>
  <si>
    <r>
      <rPr>
        <sz val="8"/>
        <color rgb="FFFF0000"/>
        <rFont val="Arial"/>
        <family val="2"/>
      </rPr>
      <t xml:space="preserve">Erstlinientherapie ist die erste Systemtherapie bei 1. Metastasierung. Dabei ist nicht relevant, ob zusätzlich eine sekundäre Resektion von z.B. Lebermetastasen oder eine palliative Resektion des Primarius geplant ist oder stattfindet. Pat. mit Oligometastasierung, die im Rahmen eines (potenziell) kurativen Therapieansatzes eine Systemtherapie erhalten, müssen hier also ebenfalls gezählt werden. </t>
    </r>
    <r>
      <rPr>
        <sz val="8"/>
        <rFont val="Arial"/>
        <family val="2"/>
      </rPr>
      <t xml:space="preserve">
</t>
    </r>
    <r>
      <rPr>
        <sz val="8"/>
        <color rgb="FFFF0000"/>
        <rFont val="Arial"/>
        <family val="2"/>
      </rPr>
      <t>First-line therapy is the first system therapy for 1st metastasis. It is not relevant whether a secondary resection of e.g. liver metastases or a palliative resection of the primary tumor is planned or takes place. Patients with oligometastasis who receive system therapy as part of a (potentially) curative therapy approach must therefore also be counted here.</t>
    </r>
  </si>
  <si>
    <t>1) Primärfälle
Primary cases</t>
  </si>
  <si>
    <t>B2 Anamnese - Jahr relevante Krebsvorerkrankungen Pat. mit Fall zum Zeitpunkt der Erstdiagnose Fall
B2 Patient history - year of relevant previous cancer at the time of first diagnosis of the case</t>
  </si>
  <si>
    <t>Ungültiges Datumsformat
Invalid date format</t>
  </si>
  <si>
    <t>0000</t>
  </si>
  <si>
    <r>
      <t xml:space="preserve">B4 Anamnese - Jahr nicht relevante Krebsvorerkrankungen Pat. mit Fall zum Zeitpunkt der Erstdiagnose Fall 
B4 Patient history - year of </t>
    </r>
    <r>
      <rPr>
        <b/>
        <sz val="8"/>
        <color rgb="FFFF0000"/>
        <rFont val="Arial"/>
        <family val="2"/>
      </rPr>
      <t>nonrelevant</t>
    </r>
    <r>
      <rPr>
        <sz val="8"/>
        <color rgb="FFFF0000"/>
        <rFont val="Arial"/>
        <family val="2"/>
      </rPr>
      <t xml:space="preserve"> previous cancer at the time of first diagnosis of the case</t>
    </r>
  </si>
  <si>
    <t>B5.1 Anamnese - DKG-Fragebogen zur Familienanamnese ausgefüllt
B5.1 Patient history - DKG questionnaire on family history completed</t>
  </si>
  <si>
    <t>B5.2 Anamnese - Familienanamnese
B5.2 Patient history - family history</t>
  </si>
  <si>
    <r>
      <t>D9
N0 | N1 | N1a | N1b |  N1c | N2 | N2a | N2b |</t>
    </r>
    <r>
      <rPr>
        <sz val="8"/>
        <color rgb="FFFF0000"/>
        <rFont val="Arial"/>
        <family val="2"/>
      </rPr>
      <t xml:space="preserve"> </t>
    </r>
    <r>
      <rPr>
        <sz val="8"/>
        <rFont val="Arial"/>
        <family val="2"/>
      </rPr>
      <t>N+ |  NX 
(Suffixe, z.B. N1a werden zugelassen)</t>
    </r>
  </si>
  <si>
    <t>D9 Diagnose - Prätherapeutischer Tumorstatus N
D9 Diagnosis - pre-therapeutic tumour status N</t>
  </si>
  <si>
    <t>D10 Diagnose - Prätherapeutischer Tumorstatus M
D10 diagnosis - pre-therapeutic tumour status M</t>
  </si>
  <si>
    <r>
      <rPr>
        <sz val="8"/>
        <color rgb="FFFF0000"/>
        <rFont val="Calibri"/>
        <family val="2"/>
      </rPr>
      <t>≥</t>
    </r>
    <r>
      <rPr>
        <sz val="8"/>
        <color rgb="FFFF0000"/>
        <rFont val="Arial"/>
        <family val="2"/>
      </rPr>
      <t xml:space="preserve"> 2024-01-01</t>
    </r>
  </si>
  <si>
    <t>H1 Postoperative Histologie / Staging - pT
H1 Postoperative Histologie / Staging – pT</t>
  </si>
  <si>
    <t>H2  Postoperative Histologie / Staging - pN
H2 Postoperative histology / staging — pN</t>
  </si>
  <si>
    <t>H3  Postoperative Histologie / Staging - M
H3 Postoperative histology / staging — M</t>
  </si>
  <si>
    <t>D17 Diagnose - Abstand der mesorektalen Faszie angegeben
D17 Diagnosis - distance from the mesorectal fascia, in mm</t>
  </si>
  <si>
    <t>G7 Chirurgische Primärtherapie - Anastomose angelegt (1. OP)
G7 Surgical primary therapy - anastomosis created (1st op.)</t>
  </si>
  <si>
    <t>G11 Chirurgische Primärtherapie –Anastomoseninsuffizienz aufgetreten?
G11 Surgical primary therapy — anastomotic insufficiency developing?</t>
  </si>
  <si>
    <t>&lt; 0</t>
  </si>
  <si>
    <t>Negativer Wert ist nicht zugelassen.</t>
  </si>
  <si>
    <t>H3
M0 | M1 | M1a | M1b | M1c | MX</t>
  </si>
  <si>
    <t>M0 | MX | leer
M0 | MX | empty</t>
  </si>
  <si>
    <t>Welche Daten erhalten Sie vom Krebsregister (§65c)?</t>
  </si>
  <si>
    <r>
      <t>Keine Verbindlichkeit im Auditjahr 202</t>
    </r>
    <r>
      <rPr>
        <strike/>
        <sz val="11"/>
        <color rgb="FF00B050"/>
        <rFont val="Arial"/>
        <family val="2"/>
      </rPr>
      <t>3</t>
    </r>
    <r>
      <rPr>
        <sz val="11"/>
        <color rgb="FF00B050"/>
        <rFont val="Arial"/>
        <family val="2"/>
      </rPr>
      <t>4</t>
    </r>
    <r>
      <rPr>
        <sz val="11"/>
        <rFont val="Arial"/>
        <family val="2"/>
      </rPr>
      <t xml:space="preserve">
Kennzahl wird aktuell organübergreifend definiert. Eine verbindliche Darlegung der Kennzahl in dem Auditjahr 202</t>
    </r>
    <r>
      <rPr>
        <strike/>
        <sz val="11"/>
        <color rgb="FF00B050"/>
        <rFont val="Arial"/>
        <family val="2"/>
      </rPr>
      <t>3</t>
    </r>
    <r>
      <rPr>
        <sz val="11"/>
        <color rgb="FF00B050"/>
        <rFont val="Arial"/>
        <family val="2"/>
      </rPr>
      <t>4</t>
    </r>
    <r>
      <rPr>
        <sz val="11"/>
        <rFont val="Arial"/>
        <family val="2"/>
      </rPr>
      <t xml:space="preserve"> ist unabhg. der geführten Diskussionen nicht vorgesehen. </t>
    </r>
  </si>
  <si>
    <r>
      <t>Not binding in audit year 202</t>
    </r>
    <r>
      <rPr>
        <strike/>
        <sz val="11"/>
        <color rgb="FF00B050"/>
        <rFont val="Arial"/>
        <family val="2"/>
      </rPr>
      <t>3</t>
    </r>
    <r>
      <rPr>
        <sz val="11"/>
        <color rgb="FF00B050"/>
        <rFont val="Arial"/>
        <family val="2"/>
      </rPr>
      <t>4</t>
    </r>
    <r>
      <rPr>
        <sz val="11"/>
        <rFont val="Arial"/>
        <family val="2"/>
      </rPr>
      <t xml:space="preserve">   
A comprehensive definition of the indicator for all organs is currently being prepared. Mandatory documentation of this indicator is not envisaged, irrespective of the results of the current discussions.  </t>
    </r>
  </si>
  <si>
    <r>
      <t xml:space="preserve">Können Sie uns bitte erklären, was mit der KZ Nr. 30 genau gemeint ist: Strahlentherapiedosis pro Zeit – ist da die Dosis pro effektiver Bestrahlungszeit gemeint, oder ist damit die Dosis pro Therapiezeitraum gemeint (also wenn die Therapie über 2 Monate ging, dann 2 Mte.).
</t>
    </r>
    <r>
      <rPr>
        <sz val="8"/>
        <color theme="2" tint="-0.749992370372631"/>
        <rFont val="Arial"/>
        <family val="2"/>
      </rPr>
      <t xml:space="preserve">Radiotherapy dosage per time unit - does this refer to the dosage per effective radiation time or to the dosage per overall duration of therapy (i.e. 2 months if the radiotherapy was administered over the course of 2 months)?
</t>
    </r>
  </si>
  <si>
    <r>
      <rPr>
        <strike/>
        <vertAlign val="superscript"/>
        <sz val="8"/>
        <color rgb="FFFF0000"/>
        <rFont val="Arial"/>
        <family val="2"/>
      </rPr>
      <t xml:space="preserve">8)  </t>
    </r>
    <r>
      <rPr>
        <strike/>
        <sz val="8"/>
        <color rgb="FFFF0000"/>
        <rFont val="Arial"/>
        <family val="2"/>
      </rPr>
      <t>DFS und OAS sind nicht direkt aus dieser Matrix abzuleiten und können deshalb nach eigener Berechnung hier manuell eingetragen werden. Eine automatische Berechnung durch EXCEL erfolgt nicht.</t>
    </r>
  </si>
  <si>
    <t>M0 | MX |</t>
  </si>
  <si>
    <t>M1 | M1a | M1b  | M1c</t>
  </si>
  <si>
    <r>
      <t>Grundlage des Erhebungsbogens stellt die TNM – Klassifikation maligner Tumoren, 8. Auflage 2017 sowie die ICD-Klassifikation ICD-10-GM 202</t>
    </r>
    <r>
      <rPr>
        <sz val="8"/>
        <color rgb="FF00B050"/>
        <rFont val="Arial"/>
        <family val="2"/>
      </rPr>
      <t>3</t>
    </r>
    <r>
      <rPr>
        <strike/>
        <sz val="8"/>
        <color rgb="FF00B050"/>
        <rFont val="Arial"/>
        <family val="2"/>
      </rPr>
      <t>2</t>
    </r>
    <r>
      <rPr>
        <sz val="8"/>
        <rFont val="Arial"/>
        <family val="2"/>
      </rPr>
      <t xml:space="preserve"> (DIMDI) und die OPS-Klassifikation OPS 202</t>
    </r>
    <r>
      <rPr>
        <sz val="8"/>
        <color rgb="FF00B050"/>
        <rFont val="Arial"/>
        <family val="2"/>
      </rPr>
      <t>3</t>
    </r>
    <r>
      <rPr>
        <strike/>
        <sz val="8"/>
        <color rgb="FF00B050"/>
        <rFont val="Arial"/>
        <family val="2"/>
      </rPr>
      <t>2</t>
    </r>
    <r>
      <rPr>
        <sz val="8"/>
        <color rgb="FFFF0000"/>
        <rFont val="Arial"/>
        <family val="2"/>
      </rPr>
      <t xml:space="preserve"> </t>
    </r>
    <r>
      <rPr>
        <sz val="8"/>
        <rFont val="Arial"/>
        <family val="2"/>
      </rPr>
      <t>(DIMDI) dar.</t>
    </r>
  </si>
  <si>
    <r>
      <rPr>
        <vertAlign val="superscript"/>
        <sz val="8"/>
        <color rgb="FF00B050"/>
        <rFont val="Arial"/>
        <family val="2"/>
      </rPr>
      <t xml:space="preserve">8 </t>
    </r>
    <r>
      <rPr>
        <strike/>
        <vertAlign val="superscript"/>
        <sz val="8"/>
        <color rgb="FF00B050"/>
        <rFont val="Arial"/>
        <family val="2"/>
      </rPr>
      <t>9</t>
    </r>
    <r>
      <rPr>
        <vertAlign val="superscript"/>
        <sz val="8"/>
        <rFont val="Arial"/>
        <family val="2"/>
      </rPr>
      <t>)</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</si>
  <si>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r>
      <rPr>
        <vertAlign val="superscript"/>
        <sz val="8"/>
        <color rgb="FF00B050"/>
        <rFont val="Arial"/>
        <family val="2"/>
      </rPr>
      <t xml:space="preserve">9 </t>
    </r>
    <r>
      <rPr>
        <strike/>
        <vertAlign val="superscript"/>
        <sz val="8"/>
        <color rgb="FF00B050"/>
        <rFont val="Arial"/>
        <family val="2"/>
      </rPr>
      <t>10</t>
    </r>
    <r>
      <rPr>
        <vertAlign val="superscript"/>
        <sz val="8"/>
        <color rgb="FF00B050"/>
        <rFont val="Arial"/>
        <family val="2"/>
      </rPr>
      <t>)</t>
    </r>
    <r>
      <rPr>
        <sz val="8"/>
        <color rgb="FF00B050"/>
        <rFont val="Arial"/>
        <family val="2"/>
      </rPr>
      <t xml:space="preserve"> </t>
    </r>
    <r>
      <rPr>
        <sz val="8"/>
        <rFont val="Arial"/>
        <family val="2"/>
      </rPr>
      <t>Basaliome (= Basalzellneoplasien, C44, ICD-O3 809-811 Histologie) werden nicht als Zweittumor gezählt.</t>
    </r>
  </si>
  <si>
    <r>
      <rPr>
        <strike/>
        <vertAlign val="superscript"/>
        <sz val="8"/>
        <color rgb="FF00B050"/>
        <rFont val="Arial"/>
        <family val="2"/>
      </rPr>
      <t>8 9</t>
    </r>
    <r>
      <rPr>
        <vertAlign val="superscript"/>
        <sz val="8"/>
        <color rgb="FF00B050"/>
        <rFont val="Arial"/>
        <family val="2"/>
      </rPr>
      <t>)</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</si>
  <si>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r>
      <rPr>
        <strike/>
        <vertAlign val="superscript"/>
        <sz val="8"/>
        <color rgb="FF00B050"/>
        <rFont val="Arial"/>
        <family val="2"/>
      </rPr>
      <t>9 10</t>
    </r>
    <r>
      <rPr>
        <vertAlign val="superscript"/>
        <sz val="8"/>
        <color rgb="FF00B050"/>
        <rFont val="Arial"/>
        <family val="2"/>
      </rPr>
      <t>)</t>
    </r>
    <r>
      <rPr>
        <sz val="8"/>
        <rFont val="Arial"/>
        <family val="2"/>
      </rPr>
      <t xml:space="preserve"> Basaliome (= Basalzellneoplasien, C44, ICD-O3 809-811 Histologie) werden nicht als Zweittumor gezählt.</t>
    </r>
  </si>
  <si>
    <r>
      <t xml:space="preserve">OP-Datum innerhalb von 6 Wochen  </t>
    </r>
    <r>
      <rPr>
        <sz val="8"/>
        <color rgb="FFFF0000"/>
        <rFont val="Arial"/>
        <family val="2"/>
      </rPr>
      <t>Diagnosedatum innerhalb 93 Tage</t>
    </r>
    <r>
      <rPr>
        <strike/>
        <sz val="8"/>
        <color rgb="FFFF0000"/>
        <rFont val="Arial"/>
        <family val="2"/>
      </rPr>
      <t xml:space="preserve">
Date of operation inside 6 weeks  </t>
    </r>
    <r>
      <rPr>
        <sz val="8"/>
        <color rgb="FFFF0000"/>
        <rFont val="Arial"/>
        <family val="2"/>
      </rPr>
      <t>date of diagnosis inside 93 Tage</t>
    </r>
  </si>
  <si>
    <t>M0 | M1 | M1a | M1b | M1c  |  MX</t>
  </si>
  <si>
    <t>&gt; 50</t>
  </si>
  <si>
    <t>Ein Abstand von &gt; 50 mm ist unplausibel.</t>
  </si>
  <si>
    <t xml:space="preserve">Feststellung einer positiven Familienanamnese ohne ausgefüllten DKG-Fragebogen ab Primärfälle 2024 nicht möglich.
</t>
  </si>
  <si>
    <t>A4 Stammdaten - Geburtsdatum Jahr
A4 Master data —- date of birth, year</t>
  </si>
  <si>
    <t>Anastomoseninsuffizienz ohne angelegte Anastomose ist unplausibel.</t>
  </si>
  <si>
    <r>
      <t xml:space="preserve">For explanations of characteristics, see the TNM Classification of Malignat Tumours, 8th ed., 2017, p. 98.
The pre-therapeutic findings must be obtained (clinically, pathologically, using ultrasound, etc.)
"T0" and "Tis" do not represent primary cases. The characteristics are read in by the XML OncoBox, but are not taken into account in the evaluation after the plausibility check.
</t>
    </r>
    <r>
      <rPr>
        <sz val="8"/>
        <color rgb="FFFF0000"/>
        <rFont val="Arial"/>
        <family val="2"/>
      </rPr>
      <t xml:space="preserve">
For all centre cases with primary case date 2024, all values that do not correspond to TNM - Classification of Malignant Tumour, 8th edition, 2017, p. 98 are rejected in the ToDo-List.</t>
    </r>
  </si>
  <si>
    <r>
      <t xml:space="preserve">For explanations of characteristics, see the TNM Classification of Malignat Tumours, 8th ed., 2017, p. 99.
"N+" 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The pre-therapeutic findings must be obtained before any neoadjuvant primary systemic therapy, independently of the way in which they are obtained (clinically, pathologically, using ultrasound, etc.).
</t>
    </r>
    <r>
      <rPr>
        <sz val="8"/>
        <color rgb="FFFF0000"/>
        <rFont val="Arial"/>
        <family val="2"/>
      </rPr>
      <t xml:space="preserve">For all centre cases with primary case date 2024, all values that do not correspond to TNM - Classification of Malignant Tumour, 8th edition, 2017, p. 98 are rejected in the ToDo-List.
</t>
    </r>
  </si>
  <si>
    <r>
      <t xml:space="preserve">For explanations of characteristics, see the TNM Classification of Malignat Tumours, 7th ed., 2017, p. 100.
For "TNM Classififcation of Malignant Tumours", 7th ed., MX was removed from the classification and must NOT be used any longer - either for the clinical or for the pathological TNM. Only M0, M1a, and M1b are now used.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The pre-therapeutic findings must be obtained before any neoadjuvant primary systemic therapy, independently of the way in which they are obtained (clinically, pathologically, using ultrasound, etc.).
</t>
    </r>
    <r>
      <rPr>
        <sz val="8"/>
        <color rgb="FFFF0000"/>
        <rFont val="Arial"/>
        <family val="2"/>
      </rPr>
      <t>For all centre cases with primary case date 2024, all values that do not correspond to TNM - Classification of Malignant Tumour, 8th edition, 2017, p. 98 are rejected in the ToDo-List</t>
    </r>
    <r>
      <rPr>
        <sz val="8"/>
        <rFont val="Arial"/>
        <family val="2"/>
      </rPr>
      <t>.</t>
    </r>
  </si>
  <si>
    <r>
      <t xml:space="preserve">For explanations of characteristics, see the TNM Classification of Malignat Tumours, 8th ed., 2017, p. 98.
The postoperative status is the pathological  findings after tumour resection or enucleation. 
"T0" and "Tis" don't constitute primary cases. These characteristics are registered by the XML OncoBox, but are not taken into account in the evaluation after the plausibility check.
</t>
    </r>
    <r>
      <rPr>
        <sz val="8"/>
        <color rgb="FFFF0000"/>
        <rFont val="Arial"/>
        <family val="2"/>
      </rPr>
      <t>For all centre cases with primary case date 2024, all values that do not correspond to TNM - Classification of Malignant Tumour, 8th edition, 2017, p. 98 are rejected in the ToDo-List.</t>
    </r>
  </si>
  <si>
    <r>
      <t xml:space="preserve">For explanations of characteristics, see the TNM Classification of Malignat Tumours, 8th ed., 2017, p. 99.
Postoperative findings always involve the pathological findings after a tumour resection.
"N+"was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
    </r>
    <r>
      <rPr>
        <sz val="8"/>
        <color rgb="FFFF0000"/>
        <rFont val="Arial"/>
        <family val="2"/>
      </rPr>
      <t>For all centre cases with primary case date 2024, all values that do not correspond to TNM - Classification of Malignant Tumour, 8th edition, 2017, p. 98 are rejected in the ToDo-List.</t>
    </r>
  </si>
  <si>
    <r>
      <t xml:space="preserve">For explanations of characteristics, see the TNM Classification of Malignat Tumours, 7th ed., 2017, p. 100.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As many centres documented MX in the past, documentation of MX for patients with a first diagnosis up to Jan. 1, 2013, is permissible. Thereafter, the patients are filtered out using a plausibility check in the XML OncoBox. The same applies to M1 instead of M1a or M1b.
</t>
    </r>
    <r>
      <rPr>
        <sz val="8"/>
        <color rgb="FFFF0000"/>
        <rFont val="Arial"/>
        <family val="2"/>
      </rPr>
      <t>For all centre cases with primary case date 2024, all values that do not correspond to TNM - Classification of Malignant Tumour, 8th edition, 2017, p. 98 are rejected in the ToDo-List.</t>
    </r>
  </si>
  <si>
    <r>
      <t xml:space="preserve">Erläuterungen Ausprägungen siehe TNM - Klassifikation maligner Tumoren, 8. Auflage, 2017, S. 98
Der prätherapeutische Befund muss vor jeglicher neoadjuvanter, primärsystemischer Therapie erhoben worden sein, unabhängig von der Erhebungsart (klinisch, pathologisch, sonographisch etc.).
"T0" und "Tis" stellen keine Primärfälle dar. Die Ausprägungen werden von der XML-OncoBox eingelesen, aber nach der Plausibilitätskontrolle in der Auswertung nicht berücksichtigt.
</t>
    </r>
    <r>
      <rPr>
        <sz val="8"/>
        <color rgb="FFFF0000"/>
        <rFont val="Arial"/>
        <family val="2"/>
      </rPr>
      <t xml:space="preserve">
Für alle Zentrumsfälle mit Primärfalldatum 2024 werden alle Werte in der ToDo-Liste abgelehnt, die nicht der TNM - Klassifikation maligner Tumoren, 8. Auflage, 2017, S. 98 entsprechen. 
</t>
    </r>
    <r>
      <rPr>
        <sz val="8"/>
        <rFont val="Arial"/>
        <family val="2"/>
      </rPr>
      <t xml:space="preserve">
</t>
    </r>
  </si>
  <si>
    <r>
      <t>Erläuterungen Ausprägungen siehe TNM - Klassifikation maligner Tumoren, 8. Auflage, 2017, S. 99
"N+" ist</t>
    </r>
    <r>
      <rPr>
        <strike/>
        <sz val="8"/>
        <rFont val="Arial"/>
        <family val="2"/>
      </rPr>
      <t xml:space="preserve"> </t>
    </r>
    <r>
      <rPr>
        <sz val="8"/>
        <rFont val="Arial"/>
        <family val="2"/>
      </rPr>
      <t xml:space="preserve">seit der  "TNM Klassifikation maligner Tumoren 7. Auflage" nicht vorgesehen, wurde aber in den Zentren mitunter dokumentiert (und wird deshalb hier zugelassen). In der Plausibilitätsprüfung werden jedoch alle Fälle mit "N+"-Meldung herausgefiltert ab Pat. mit Erstdiagnose  01.01.2013.
Der prätherapeutische Befund muss vor jeglicher neoadjuvanter, primärsystemischer Therapie erhoben worden sein, unabhängig von der Erhebungsart (klinisch, pathologisch, sonographisch etc.).
</t>
    </r>
    <r>
      <rPr>
        <sz val="8"/>
        <color rgb="FFFF0000"/>
        <rFont val="Arial"/>
        <family val="2"/>
      </rPr>
      <t xml:space="preserve">Für alle Zentrumsfälle mit Primärfalldatum 2024 werden alle Werte in der ToDo-Liste abgelehnt, die nicht der TNM - Klassifikation maligner Tumoren, 8. Auflage, 2017, S. 98 entsprechen. </t>
    </r>
  </si>
  <si>
    <r>
      <t xml:space="preserve">Erläuterungen Ausprägungen siehe TNM - Klassifikation maligner Tumoren, 8. Auflage, 2017, S. 98
Beim postoperativen Befund handelt es sich immer um den pathologischen Befund nach einer Tumorresektion bzw. Ausschälung.
"T0" und "Tis" stellen in der Regel keine Primärfälle dar. Die Ausprägung werden von der XML-OncoBox eingelesen, aber nach der Plausibilitätskontrolle in der Auswertung nicht berücksichtigt.
</t>
    </r>
    <r>
      <rPr>
        <sz val="8"/>
        <color rgb="FFFF0000"/>
        <rFont val="Arial"/>
        <family val="2"/>
      </rPr>
      <t xml:space="preserve">Für alle Zentrumsfälle mit Primärfalldatum 2024 werden alle Werte in der ToDo-Liste abgelehnt, die nicht der TNM - Klassifikation maligner Tumoren, 8. Auflage, 2017, S. 98 entsprechen. 
</t>
    </r>
  </si>
  <si>
    <r>
      <t xml:space="preserve">Erläuterungen Ausprägungen siehe TNM - Klassifikation maligner Tumoren, 8. Auflage, 2017, S. 99
Beim postoperativen Befund handelt es sich immer um den pathologischen Befund nach einer Tumorresektion.
"N+" ist seit der  "TNM Klassifikation maligner Tumoren 7. Auflage" nicht vorgesehen, wurde aber in den Zentren mitunter dokumentiert (und wird deshalb hier zugelassen). In einer Plausibilitätsprüfung werden jedoch alle Fälle mit "N+"-Meldung herausgefiltert ab Pat. mit Erstdiagnose  01.01.2013.
</t>
    </r>
    <r>
      <rPr>
        <sz val="8"/>
        <color rgb="FFFF0000"/>
        <rFont val="Arial"/>
        <family val="2"/>
      </rPr>
      <t xml:space="preserve">Für alle Zentrumsfälle mit Primärfalldatum 2024 werden alle Werte in der ToDo-Liste abgelehnt, die nicht der TNM - Klassifikation maligner Tumoren, 8. Auflage, 2017, S. 98 entsprechen. </t>
    </r>
    <r>
      <rPr>
        <sz val="8"/>
        <rFont val="Arial"/>
        <family val="2"/>
      </rPr>
      <t xml:space="preserve">
</t>
    </r>
  </si>
  <si>
    <r>
      <t xml:space="preserve">Erläuterungen Ausprägungen siehe TNM - Klassifikation maligner Tumoren,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 mit Erstdiagnose 01.01.2013  zulässig. Danach werden die Pat. über eine Plausibilitätskontrolle in der OncoBox herausgefiltert. Das gleiche gilt für M1 statt M1a bzw. M1b. bzw. M1c
</t>
    </r>
    <r>
      <rPr>
        <sz val="8"/>
        <color rgb="FFFF0000"/>
        <rFont val="Arial"/>
        <family val="2"/>
      </rPr>
      <t xml:space="preserve">Für alle Zentrumsfälle mit Primärfalldatum 2024 werden alle Werte in der ToDo-Liste abgelehnt, die nicht der TNM - Klassifikation maligner Tumoren, 8. Auflage, 2017, S. 98 entsprechen. </t>
    </r>
  </si>
  <si>
    <t>Ausprägungen, die nicht der 8. Auflage TNM entsprechen, sind nicht erlaubt.</t>
  </si>
  <si>
    <r>
      <t xml:space="preserve">Erläuterungen Ausprägungen siehe TNM - Klassifikation maligner Tumoren,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 mit Erstdiagnose 01.01.2013  zulässig. Danach werden die Pat. über eine Plausibilitätskontrolle in der OncoBox herausgefiltert. Das gleiche gilt für M1 statt M1a bzw. M1b bzw. M1c.
Der prätherapeutische Befund muss vor jeglicher neoadjuvanter, primärsystemischer Therapie erhoben worden sein, unabhängig von der Erhebungsart (klinisch, pathologisch, sonographisch etc.).
</t>
    </r>
    <r>
      <rPr>
        <sz val="8"/>
        <color rgb="FFFF0000"/>
        <rFont val="Arial"/>
        <family val="2"/>
      </rPr>
      <t xml:space="preserve">Für alle Zentrumsfälle mit Primärfalldatum 2024 werden alle Werte in der ToDo-Liste abgelehnt, die nicht der TNM - Klassifikation maligner Tumoren, 8. Auflage, 2017, S. 98 entsprechen. </t>
    </r>
  </si>
  <si>
    <t>TNM - Klassifikation maligner Tumoren, 8. Auflage, 2017, S. 98</t>
  </si>
  <si>
    <t>TNM - Klassifikation maligner Tumoren, 8. Auflage, 2017, S. 99</t>
  </si>
  <si>
    <t>TNM - Klassifikation maligner Tumoren, 8. Auflage, 2017, S. 100</t>
  </si>
  <si>
    <t>Falldatum (s.o. Berechnung Falldatum je nach Primärfallart)</t>
  </si>
  <si>
    <t>&lt; 1956 (Beispiel)</t>
  </si>
  <si>
    <t>1956 (Beispiel)</t>
  </si>
  <si>
    <r>
      <t xml:space="preserve">Bei den „rot“ gekennzeichneten Angaben handelt es sich um Neuerungen im Auditjahr 2024  (Änderungen gegenüber Auditjahr 2023). 
</t>
    </r>
    <r>
      <rPr>
        <sz val="10"/>
        <color rgb="FF00B050"/>
        <rFont val="Arial"/>
        <family val="2"/>
      </rPr>
      <t>Redaktionelle Änderungen sind "grün" gekennzeichnet (u.a. bedingt durch organübergreifende Anpassungen der Formulierungen).</t>
    </r>
  </si>
  <si>
    <t>Adäquate Rate an Beratung durch Sozialdienst</t>
  </si>
  <si>
    <t xml:space="preserve"> Einschluss von möglichst vielen Pat. in Studien</t>
  </si>
  <si>
    <t xml:space="preserve">Pat., die in eine Studie mit Ethikvotum oder kolorektale Präventionsstudie eingebracht wurden </t>
  </si>
  <si>
    <t>Primärfälle mit pos. Pat.fragebogen und MSI</t>
  </si>
  <si>
    <t>≥ 50%</t>
  </si>
  <si>
    <t>Pat. mit metastasiertem KRK und systemischer Erstlinientherapie</t>
  </si>
  <si>
    <t>22a</t>
  </si>
  <si>
    <t>22b</t>
  </si>
  <si>
    <t>22c</t>
  </si>
  <si>
    <t xml:space="preserve">Keine Verbindlichkeit im Auditjahr 2024
Kennzahl wird aktuell organübergreifend definiert. Eine verbindliche Darlegung der Kennzahl in dem Auditjahr 2024 ist unabhg. der geführten Diskussionen nicht vorgesehen. </t>
  </si>
  <si>
    <t>Pat. mit einem Kolonkarzinom UICC Stad. III, die eine adjuvante Chemotherapie erhalten haben (= Zähler Kennzahl 23)</t>
  </si>
  <si>
    <t>MTL22-Indikator (Mortalität, Transfer, postoperative Liegedauer)</t>
  </si>
  <si>
    <t>Pat. des Nenners, die 
• innerhalb von 30 d postoperativ verstorben sind (Zähler Kennzahl 19) oder
• in ein anderes Akut-Krankenhaus verlegt wurden oder
• einen Krankenhausaufenthalt &gt; 
22 d nach Tumorresektion hatten</t>
  </si>
  <si>
    <t>Elektiv operierte Pat.
(= Nenner Kennzahl 19)</t>
  </si>
  <si>
    <t>Pat. mit elektiv radikal operiertem RK im mittleren oder unteren Drittel (ohne TVE)</t>
  </si>
  <si>
    <t xml:space="preserve">Lebermetastasenresektion außerhalb des operativen Standortes des Darmkrebszentrums durchgeführt
(Teilmenge Zähler 22a)
</t>
  </si>
  <si>
    <t xml:space="preserve">
Lebermetastasenresektion am operativen Standort des Darmkrebszentrums durchgeführt
(Teilmenge Zähler 22a)</t>
  </si>
  <si>
    <t>Operationen des Nenners mit Revisionsoperationen infolge von perioperativen Komplikationen innerhalb von 30 d nach OP (nicht gezählt werden: diagnostische Spüllaparoskopien, endoskopische Einlage Vakuumschwamm)</t>
  </si>
  <si>
    <t>Das Jahr der relevanten Krebsvorerkrankung liegt vor dem Geburtsjahr.</t>
  </si>
  <si>
    <t>D1 Diagnose - Datum Erstdiagnose Primärtumor
D1 Diagnosis - date of first diagnosis of the primary tumour</t>
  </si>
  <si>
    <t>2022 (Beispiel)</t>
  </si>
  <si>
    <t>&gt; 2022 (Beispiel)</t>
  </si>
  <si>
    <t>Das Jahr der relevanten Krebsvorerkrankung liegt nach dem Diagnosedatum.</t>
  </si>
  <si>
    <r>
      <t>N1 | N1a | N1b |  N1c | N2 | N2a | N2b</t>
    </r>
    <r>
      <rPr>
        <sz val="8"/>
        <rFont val="Arial"/>
        <family val="2"/>
      </rPr>
      <t xml:space="preserve"> | N+</t>
    </r>
  </si>
  <si>
    <r>
      <t>M0</t>
    </r>
    <r>
      <rPr>
        <sz val="8"/>
        <color rgb="FFFF0000"/>
        <rFont val="Arial"/>
        <family val="2"/>
      </rPr>
      <t xml:space="preserve"> </t>
    </r>
    <r>
      <rPr>
        <sz val="8"/>
        <rFont val="Arial"/>
        <family val="2"/>
      </rPr>
      <t>| MX</t>
    </r>
    <r>
      <rPr>
        <strike/>
        <sz val="8"/>
        <color rgb="FFFF0000"/>
        <rFont val="Arial"/>
        <family val="2"/>
      </rPr>
      <t xml:space="preserve"> </t>
    </r>
  </si>
  <si>
    <t>1900&lt;yyyy&lt;2100</t>
  </si>
  <si>
    <t>≠1900&lt;yyyy&lt;2100</t>
  </si>
  <si>
    <r>
      <t xml:space="preserve">B4 Anamnese - Jahr nicht relevante Krebsvorerkrankungen Pat. mit Fall zum Zeitpunkt der Erstdiagnose Fall 
B4 Patient history - year of </t>
    </r>
    <r>
      <rPr>
        <b/>
        <strike/>
        <sz val="8"/>
        <color rgb="FFFF0000"/>
        <rFont val="Arial"/>
        <family val="2"/>
      </rPr>
      <t>nonrelevant</t>
    </r>
    <r>
      <rPr>
        <strike/>
        <sz val="8"/>
        <color rgb="FFFF0000"/>
        <rFont val="Arial"/>
        <family val="2"/>
      </rPr>
      <t xml:space="preserve"> previous cancer at the time of first diagnosis of the case</t>
    </r>
  </si>
  <si>
    <t>if there is a valid date format, check the 2 following criteria</t>
  </si>
  <si>
    <t>B2 Anamnese - Jahr relevante Krebsvorerkrankungen Pat. mit Fall zum Zeitpunkt der Erstdiagnose Fall</t>
  </si>
  <si>
    <t xml:space="preserve">B2 Anamnese - Jahr relevante Krebsvorerkrankungen Pat. mit Fall zum Zeitpunkt der Erstdiagnose Fall
</t>
  </si>
  <si>
    <t xml:space="preserve">A4 Stammdaten - Geburtsdatum Jahr
</t>
  </si>
  <si>
    <t xml:space="preserve">D1 Diagnose - Datum Erstdiagnose Primärtumor
</t>
  </si>
  <si>
    <t xml:space="preserve">≠ T0 | Tis |  T1 | T2 | T3 | T4  | TX | T4a | T4b | TX | empty </t>
  </si>
  <si>
    <t xml:space="preserve">T0 | Tis |  T1 | T2 | T3 | T4  | TX | T4a | T4b | TX | empty </t>
  </si>
  <si>
    <t>≠ N0 |  N1 | N1a | N1b |  N1c | N2 | N2a | N2b | NX | empty</t>
  </si>
  <si>
    <t>N0 |  N1 | N1a | N1b |  N1c | N2 | N2a | N2b | N+ |  NX | empty</t>
  </si>
  <si>
    <t>≠ T0 | Tis |  T1 | T2 | T3 | T4  | TX | T4a | T4b | TX | empty</t>
  </si>
  <si>
    <t>T0 | Tis |  T1 | T2 | T3 | T4  | TX | T4a | T4b | TX | empty</t>
  </si>
  <si>
    <r>
      <t xml:space="preserve">≠ M0 | </t>
    </r>
    <r>
      <rPr>
        <strike/>
        <sz val="8"/>
        <color rgb="FFFF0000"/>
        <rFont val="Arial"/>
        <family val="2"/>
      </rPr>
      <t>M1</t>
    </r>
    <r>
      <rPr>
        <sz val="8"/>
        <color rgb="FFFF0000"/>
        <rFont val="Arial"/>
        <family val="2"/>
      </rPr>
      <t xml:space="preserve"> | M1a | M1b | M1c | empty</t>
    </r>
  </si>
  <si>
    <r>
      <t xml:space="preserve">M0 | </t>
    </r>
    <r>
      <rPr>
        <strike/>
        <sz val="8"/>
        <color rgb="FFFF0000"/>
        <rFont val="Arial"/>
        <family val="2"/>
      </rPr>
      <t>M1</t>
    </r>
    <r>
      <rPr>
        <sz val="8"/>
        <color rgb="FFFF0000"/>
        <rFont val="Arial"/>
        <family val="2"/>
      </rPr>
      <t xml:space="preserve"> | M1a | M1b | M1c | MX | empty</t>
    </r>
  </si>
  <si>
    <t>V. OncoBox: N1.1.1 (231215)</t>
  </si>
  <si>
    <t>V. Spezifikation: N1.1.1 (231215)</t>
  </si>
  <si>
    <t>Das Jahr der nicht relevanten Krebsvorerkrankung liegt vor dem Geburtsjahr.</t>
  </si>
  <si>
    <t>Das Jahr der nicht relevanten Krebsvorerkrankung liegt nach dem Diagnosedatum.</t>
  </si>
  <si>
    <r>
      <t xml:space="preserve">10. RAS- und BRAF-Bestimmung zu Beginn Erslinientherapie bei metastasiertem KRK
</t>
    </r>
    <r>
      <rPr>
        <b/>
        <sz val="11"/>
        <color theme="1" tint="0.499984740745262"/>
        <rFont val="Arial"/>
        <family val="2"/>
      </rPr>
      <t>10. RAS and BRAF determination at the start of first-line treatment for metastasised colorectal carcinoma</t>
    </r>
  </si>
  <si>
    <t>Anlage EB N1.1 (Auditjahr 2024 / Kennzahlenjahr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</si>
</sst>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38" x14ac:knownFonts="1">
    <font>
      <sz val="11"/>
      <color theme="1"/>
      <name val="Calibri"/>
      <family val="2"/>
      <scheme val="minor"/>
    </font>
    <font>
      <sz val="10"/>
      <color theme="1"/>
      <name val="Arial"/>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b/>
      <sz val="11"/>
      <color indexed="10"/>
      <name val="Arial"/>
      <family val="2"/>
    </font>
    <font>
      <i/>
      <sz val="10"/>
      <color indexed="8"/>
      <name val="Arial"/>
      <family val="2"/>
    </font>
    <font>
      <sz val="8"/>
      <name val="Calibri"/>
      <family val="2"/>
    </font>
    <font>
      <b/>
      <sz val="12"/>
      <color indexed="8"/>
      <name val="Arial"/>
      <family val="2"/>
    </font>
    <font>
      <b/>
      <sz val="14"/>
      <color indexed="8"/>
      <name val="Calibri"/>
      <family val="2"/>
    </font>
    <font>
      <sz val="14"/>
      <color indexed="8"/>
      <name val="Calibri"/>
      <family val="2"/>
    </font>
    <font>
      <b/>
      <sz val="8"/>
      <color indexed="8"/>
      <name val="Calibri"/>
      <family val="2"/>
    </font>
    <font>
      <vertAlign val="superscript"/>
      <sz val="8"/>
      <color indexed="8"/>
      <name val="Arial"/>
      <family val="2"/>
    </font>
    <font>
      <sz val="7"/>
      <name val="Arial"/>
      <family val="2"/>
    </font>
    <font>
      <b/>
      <sz val="8"/>
      <name val="Arial"/>
      <family val="2"/>
    </font>
    <font>
      <sz val="8"/>
      <name val="Arial"/>
      <family val="2"/>
    </font>
    <font>
      <sz val="7"/>
      <color indexed="8"/>
      <name val="Arial"/>
      <family val="2"/>
    </font>
    <font>
      <sz val="8"/>
      <color indexed="10"/>
      <name val="Arial"/>
      <family val="2"/>
    </font>
    <font>
      <sz val="10"/>
      <name val="Arial"/>
      <family val="2"/>
    </font>
    <font>
      <b/>
      <sz val="10"/>
      <color indexed="10"/>
      <name val="Arial"/>
      <family val="2"/>
    </font>
    <font>
      <sz val="10"/>
      <color indexed="10"/>
      <name val="Arial"/>
      <family val="2"/>
    </font>
    <font>
      <b/>
      <sz val="10"/>
      <name val="Arial"/>
      <family val="2"/>
    </font>
    <font>
      <vertAlign val="superscript"/>
      <sz val="8"/>
      <name val="Arial"/>
      <family val="2"/>
    </font>
    <font>
      <sz val="6"/>
      <name val="Arial"/>
      <family val="2"/>
    </font>
    <font>
      <vertAlign val="subscript"/>
      <sz val="7"/>
      <name val="Arial"/>
      <family val="2"/>
    </font>
    <font>
      <strike/>
      <sz val="8"/>
      <name val="Arial"/>
      <family val="2"/>
    </font>
    <font>
      <strike/>
      <sz val="8"/>
      <color indexed="8"/>
      <name val="Arial"/>
      <family val="2"/>
    </font>
    <font>
      <sz val="12"/>
      <color indexed="8"/>
      <name val="Arial"/>
      <family val="2"/>
    </font>
    <font>
      <sz val="14"/>
      <color indexed="8"/>
      <name val="Arial"/>
      <family val="2"/>
    </font>
    <font>
      <b/>
      <sz val="14"/>
      <color indexed="8"/>
      <name val="Arial"/>
      <family val="2"/>
    </font>
    <font>
      <i/>
      <sz val="8"/>
      <color indexed="8"/>
      <name val="Arial"/>
      <family val="2"/>
    </font>
    <font>
      <sz val="11"/>
      <name val="Arial"/>
      <family val="2"/>
    </font>
    <font>
      <u/>
      <sz val="10"/>
      <color indexed="8"/>
      <name val="Arial"/>
      <family val="2"/>
    </font>
    <font>
      <u/>
      <sz val="8"/>
      <name val="Arial"/>
      <family val="2"/>
    </font>
    <font>
      <b/>
      <u/>
      <sz val="8"/>
      <name val="Arial"/>
      <family val="2"/>
    </font>
    <font>
      <b/>
      <sz val="12"/>
      <name val="Arial"/>
      <family val="2"/>
    </font>
    <font>
      <u/>
      <sz val="10"/>
      <color indexed="8"/>
      <name val="Arial"/>
      <family val="2"/>
    </font>
    <font>
      <sz val="11"/>
      <color indexed="8"/>
      <name val="Arial"/>
      <family val="2"/>
    </font>
    <font>
      <sz val="9"/>
      <name val="Arial"/>
      <family val="2"/>
    </font>
    <font>
      <sz val="6"/>
      <color indexed="8"/>
      <name val="Arial"/>
      <family val="2"/>
    </font>
    <font>
      <b/>
      <sz val="9"/>
      <name val="Arial"/>
      <family val="2"/>
    </font>
    <font>
      <b/>
      <sz val="9"/>
      <color indexed="8"/>
      <name val="Arial"/>
      <family val="2"/>
    </font>
    <font>
      <sz val="10"/>
      <color indexed="9"/>
      <name val="Arial"/>
      <family val="2"/>
    </font>
    <font>
      <sz val="9"/>
      <color indexed="8"/>
      <name val="Arial"/>
      <family val="2"/>
    </font>
    <font>
      <b/>
      <sz val="11"/>
      <color indexed="8"/>
      <name val="Arial"/>
      <family val="2"/>
    </font>
    <font>
      <b/>
      <u/>
      <sz val="8"/>
      <color indexed="8"/>
      <name val="Arial"/>
      <family val="2"/>
    </font>
    <font>
      <sz val="9"/>
      <color indexed="81"/>
      <name val="Arial"/>
      <family val="2"/>
    </font>
    <font>
      <b/>
      <sz val="9"/>
      <color indexed="81"/>
      <name val="Calibri"/>
      <family val="2"/>
    </font>
    <font>
      <b/>
      <sz val="9.5500000000000007"/>
      <color indexed="81"/>
      <name val="Tahoma"/>
      <family val="2"/>
    </font>
    <font>
      <b/>
      <sz val="9"/>
      <color indexed="81"/>
      <name val="Tahoma"/>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i/>
      <vertAlign val="superscript"/>
      <sz val="8"/>
      <color indexed="8"/>
      <name val="Arial"/>
      <family val="2"/>
    </font>
    <font>
      <b/>
      <vertAlign val="subscript"/>
      <sz val="8"/>
      <color indexed="8"/>
      <name val="Arial"/>
      <family val="2"/>
    </font>
    <font>
      <vertAlign val="subscript"/>
      <sz val="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52"/>
      <name val="Calibri"/>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b/>
      <sz val="18"/>
      <color theme="3"/>
      <name val="Cambria"/>
      <family val="2"/>
      <scheme val="major"/>
    </font>
    <font>
      <sz val="11"/>
      <color rgb="FFFF0000"/>
      <name val="Calibri"/>
      <family val="2"/>
      <scheme val="minor"/>
    </font>
    <font>
      <sz val="10"/>
      <color theme="1"/>
      <name val="Arial"/>
      <family val="2"/>
    </font>
    <font>
      <i/>
      <sz val="9"/>
      <color theme="1"/>
      <name val="Arial"/>
      <family val="2"/>
    </font>
    <font>
      <b/>
      <sz val="10"/>
      <color rgb="FF000000"/>
      <name val="Arial"/>
      <family val="2"/>
    </font>
    <font>
      <b/>
      <sz val="10"/>
      <color theme="1"/>
      <name val="Arial"/>
      <family val="2"/>
    </font>
    <font>
      <sz val="8"/>
      <color theme="1"/>
      <name val="Calibri"/>
      <family val="2"/>
      <scheme val="minor"/>
    </font>
    <font>
      <sz val="10"/>
      <color rgb="FF000000"/>
      <name val="Arial"/>
      <family val="2"/>
    </font>
    <font>
      <sz val="8"/>
      <color theme="1"/>
      <name val="Arial"/>
      <family val="2"/>
    </font>
    <font>
      <b/>
      <sz val="8"/>
      <color theme="1"/>
      <name val="Arial"/>
      <family val="2"/>
    </font>
    <font>
      <sz val="8"/>
      <color rgb="FF000000"/>
      <name val="Arial"/>
      <family val="2"/>
    </font>
    <font>
      <sz val="11"/>
      <color theme="1"/>
      <name val="Arial"/>
      <family val="2"/>
    </font>
    <font>
      <b/>
      <sz val="12"/>
      <color theme="1"/>
      <name val="Arial"/>
      <family val="2"/>
    </font>
    <font>
      <sz val="11"/>
      <name val="Calibri"/>
      <family val="2"/>
      <scheme val="minor"/>
    </font>
    <font>
      <b/>
      <sz val="11"/>
      <color theme="1"/>
      <name val="Arial"/>
      <family val="2"/>
    </font>
    <font>
      <sz val="7"/>
      <color theme="1"/>
      <name val="Arial"/>
      <family val="2"/>
    </font>
    <font>
      <u/>
      <sz val="11"/>
      <color theme="1"/>
      <name val="Calibri"/>
      <family val="2"/>
      <scheme val="minor"/>
    </font>
    <font>
      <u/>
      <sz val="10"/>
      <color theme="10"/>
      <name val="Arial"/>
      <family val="2"/>
    </font>
    <font>
      <sz val="8"/>
      <color rgb="FFFF0000"/>
      <name val="Arial"/>
      <family val="2"/>
    </font>
    <font>
      <sz val="8"/>
      <color theme="0"/>
      <name val="Arial"/>
      <family val="2"/>
    </font>
    <font>
      <b/>
      <sz val="8"/>
      <color rgb="FF000000"/>
      <name val="Arial"/>
      <family val="2"/>
    </font>
    <font>
      <b/>
      <sz val="9"/>
      <color theme="1"/>
      <name val="Arial"/>
      <family val="2"/>
    </font>
    <font>
      <sz val="9"/>
      <color theme="1"/>
      <name val="Arial"/>
      <family val="2"/>
    </font>
    <font>
      <i/>
      <sz val="10"/>
      <color theme="1"/>
      <name val="Arial"/>
      <family val="2"/>
    </font>
    <font>
      <u/>
      <sz val="10"/>
      <color theme="1"/>
      <name val="Arial"/>
      <family val="2"/>
    </font>
    <font>
      <sz val="10"/>
      <color theme="1"/>
      <name val="Calibri"/>
      <family val="2"/>
      <scheme val="minor"/>
    </font>
    <font>
      <sz val="6"/>
      <color theme="1"/>
      <name val="Calibri"/>
      <family val="2"/>
      <scheme val="minor"/>
    </font>
    <font>
      <strike/>
      <sz val="8"/>
      <color theme="1"/>
      <name val="Arial"/>
      <family val="2"/>
    </font>
    <font>
      <b/>
      <sz val="13"/>
      <color theme="1"/>
      <name val="Arial"/>
      <family val="2"/>
    </font>
    <font>
      <sz val="8"/>
      <color rgb="FF0070C0"/>
      <name val="Arial"/>
      <family val="2"/>
    </font>
    <font>
      <sz val="11"/>
      <color rgb="FF0070C0"/>
      <name val="Arial"/>
      <family val="2"/>
    </font>
    <font>
      <sz val="9"/>
      <color theme="1"/>
      <name val="Calibri"/>
      <family val="2"/>
      <scheme val="minor"/>
    </font>
    <font>
      <i/>
      <sz val="8"/>
      <color theme="1"/>
      <name val="Arial"/>
      <family val="2"/>
    </font>
    <font>
      <sz val="7"/>
      <color theme="1"/>
      <name val="Calibri"/>
      <family val="2"/>
      <scheme val="minor"/>
    </font>
    <font>
      <strike/>
      <sz val="8"/>
      <color rgb="FFFF0000"/>
      <name val="Arial"/>
      <family val="2"/>
    </font>
    <font>
      <u/>
      <sz val="8"/>
      <color theme="10"/>
      <name val="Arial"/>
      <family val="2"/>
    </font>
    <font>
      <b/>
      <sz val="11"/>
      <name val="Arial"/>
      <family val="2"/>
    </font>
    <font>
      <strike/>
      <sz val="8"/>
      <color rgb="FF000000"/>
      <name val="Arial"/>
      <family val="2"/>
    </font>
    <font>
      <b/>
      <sz val="8"/>
      <color rgb="FFFF0000"/>
      <name val="Arial"/>
      <family val="2"/>
    </font>
    <font>
      <b/>
      <strike/>
      <sz val="8"/>
      <color theme="1"/>
      <name val="Arial"/>
      <family val="2"/>
    </font>
    <font>
      <b/>
      <strike/>
      <sz val="9"/>
      <color theme="1"/>
      <name val="Arial"/>
      <family val="2"/>
    </font>
    <font>
      <strike/>
      <sz val="9"/>
      <color theme="1"/>
      <name val="Arial"/>
      <family val="2"/>
    </font>
    <font>
      <strike/>
      <sz val="9"/>
      <color indexed="8"/>
      <name val="Arial"/>
      <family val="2"/>
    </font>
    <font>
      <b/>
      <u/>
      <sz val="8"/>
      <color theme="1"/>
      <name val="Arial"/>
      <family val="2"/>
    </font>
    <font>
      <sz val="10"/>
      <name val="Calibri"/>
      <family val="2"/>
      <scheme val="minor"/>
    </font>
    <font>
      <sz val="11"/>
      <color rgb="FFFF0000"/>
      <name val="Arial"/>
      <family val="2"/>
    </font>
    <font>
      <b/>
      <strike/>
      <sz val="8"/>
      <name val="Arial"/>
      <family val="2"/>
    </font>
    <font>
      <sz val="8"/>
      <name val="Calibri"/>
      <family val="2"/>
      <scheme val="minor"/>
    </font>
    <font>
      <sz val="10"/>
      <color rgb="FFFF0000"/>
      <name val="Arial"/>
      <family val="2"/>
    </font>
    <font>
      <b/>
      <u/>
      <sz val="10"/>
      <color indexed="8"/>
      <name val="Arial"/>
      <family val="2"/>
    </font>
    <font>
      <b/>
      <u/>
      <sz val="9"/>
      <color indexed="8"/>
      <name val="Arial"/>
      <family val="2"/>
    </font>
    <font>
      <sz val="9"/>
      <color rgb="FF000000"/>
      <name val="Arial"/>
      <family val="2"/>
    </font>
    <font>
      <b/>
      <sz val="9"/>
      <color rgb="FF000000"/>
      <name val="Arial"/>
      <family val="2"/>
    </font>
    <font>
      <b/>
      <u/>
      <sz val="9"/>
      <color theme="1"/>
      <name val="Arial"/>
      <family val="2"/>
    </font>
    <font>
      <b/>
      <i/>
      <sz val="10"/>
      <color theme="1"/>
      <name val="Arial"/>
      <family val="2"/>
    </font>
    <font>
      <sz val="10"/>
      <name val="Calibri"/>
      <family val="2"/>
    </font>
    <font>
      <b/>
      <u/>
      <sz val="10"/>
      <name val="Arial"/>
      <family val="2"/>
    </font>
    <font>
      <sz val="10"/>
      <name val="Malgun Gothic"/>
      <family val="2"/>
      <charset val="129"/>
    </font>
    <font>
      <u/>
      <sz val="10"/>
      <name val="Arial"/>
      <family val="2"/>
    </font>
    <font>
      <i/>
      <sz val="8"/>
      <name val="Arial"/>
      <family val="2"/>
    </font>
    <font>
      <i/>
      <vertAlign val="superscript"/>
      <sz val="8"/>
      <name val="Arial"/>
      <family val="2"/>
    </font>
    <font>
      <b/>
      <sz val="10"/>
      <color indexed="53"/>
      <name val="Arial"/>
      <family val="2"/>
    </font>
    <font>
      <sz val="8"/>
      <color indexed="23"/>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53"/>
      <name val="Calibri"/>
      <family val="2"/>
    </font>
    <font>
      <sz val="8"/>
      <color rgb="FFFF0000"/>
      <name val="Calibri"/>
      <family val="2"/>
      <scheme val="minor"/>
    </font>
    <font>
      <sz val="9"/>
      <color rgb="FFFF0000"/>
      <name val="Arial"/>
      <family val="2"/>
    </font>
    <font>
      <sz val="8"/>
      <color theme="0" tint="-0.499984740745262"/>
      <name val="Arial"/>
      <family val="2"/>
    </font>
    <font>
      <sz val="6"/>
      <color theme="1"/>
      <name val="Arial"/>
      <family val="2"/>
    </font>
    <font>
      <sz val="8"/>
      <color theme="1"/>
      <name val="Calibri"/>
      <family val="2"/>
    </font>
    <font>
      <sz val="8"/>
      <color theme="2" tint="-0.749992370372631"/>
      <name val="Arial"/>
      <family val="2"/>
    </font>
    <font>
      <sz val="10"/>
      <color theme="2" tint="-0.749992370372631"/>
      <name val="Arial"/>
      <family val="2"/>
    </font>
    <font>
      <sz val="8"/>
      <color rgb="FF494529"/>
      <name val="Arial"/>
      <family val="2"/>
    </font>
    <font>
      <sz val="10"/>
      <color rgb="FF494529"/>
      <name val="Arial"/>
      <family val="2"/>
    </font>
    <font>
      <sz val="9"/>
      <color rgb="FF494529"/>
      <name val="Arial"/>
      <family val="2"/>
    </font>
    <font>
      <b/>
      <u/>
      <sz val="9"/>
      <color rgb="FF494529"/>
      <name val="Arial"/>
      <family val="2"/>
    </font>
    <font>
      <b/>
      <sz val="12"/>
      <color theme="1" tint="0.249977111117893"/>
      <name val="Arial"/>
      <family val="2"/>
    </font>
    <font>
      <sz val="9"/>
      <name val="Calibri"/>
      <family val="2"/>
    </font>
    <font>
      <sz val="8"/>
      <name val="Times New Roman"/>
      <family val="1"/>
    </font>
    <font>
      <b/>
      <sz val="8"/>
      <color theme="2" tint="-0.749992370372631"/>
      <name val="Arial"/>
      <family val="2"/>
    </font>
    <font>
      <i/>
      <sz val="10"/>
      <color rgb="FF494529"/>
      <name val="Arial"/>
      <family val="2"/>
    </font>
    <font>
      <b/>
      <sz val="10"/>
      <color rgb="FF494529"/>
      <name val="Arial"/>
      <family val="2"/>
    </font>
    <font>
      <sz val="7"/>
      <color rgb="FF494529"/>
      <name val="Arial"/>
      <family val="2"/>
    </font>
    <font>
      <b/>
      <sz val="8"/>
      <color rgb="FF494529"/>
      <name val="Arial"/>
      <family val="2"/>
    </font>
    <font>
      <sz val="8"/>
      <color rgb="FF494529"/>
      <name val="Calibri"/>
      <family val="2"/>
      <scheme val="minor"/>
    </font>
    <font>
      <b/>
      <sz val="12"/>
      <color theme="2" tint="-0.749992370372631"/>
      <name val="Arial"/>
      <family val="2"/>
    </font>
    <font>
      <b/>
      <sz val="10"/>
      <color theme="2" tint="-0.749992370372631"/>
      <name val="Arial"/>
      <family val="2"/>
    </font>
    <font>
      <b/>
      <sz val="14"/>
      <color theme="2" tint="-0.749992370372631"/>
      <name val="Arial"/>
      <family val="2"/>
    </font>
    <font>
      <sz val="10"/>
      <color indexed="12"/>
      <name val="Arial"/>
      <family val="2"/>
    </font>
    <font>
      <sz val="9"/>
      <color indexed="8"/>
      <name val="Calibri"/>
      <family val="2"/>
    </font>
    <font>
      <sz val="8"/>
      <color indexed="30"/>
      <name val="Arial"/>
      <family val="2"/>
    </font>
    <font>
      <sz val="11"/>
      <color indexed="30"/>
      <name val="Arial"/>
      <family val="2"/>
    </font>
    <font>
      <vertAlign val="superscript"/>
      <sz val="8"/>
      <color rgb="FFFF0000"/>
      <name val="Arial"/>
      <family val="2"/>
    </font>
    <font>
      <b/>
      <sz val="9"/>
      <color indexed="81"/>
      <name val="Arial"/>
      <family val="2"/>
    </font>
    <font>
      <b/>
      <sz val="9.5500000000000007"/>
      <color indexed="81"/>
      <name val="Arial"/>
      <family val="2"/>
    </font>
    <font>
      <strike/>
      <sz val="11"/>
      <color rgb="FFFF0000"/>
      <name val="Calibri"/>
      <family val="2"/>
      <scheme val="minor"/>
    </font>
    <font>
      <u/>
      <sz val="11"/>
      <color indexed="12"/>
      <name val="Calibri"/>
      <family val="2"/>
    </font>
    <font>
      <sz val="9"/>
      <color theme="2" tint="-0.749992370372631"/>
      <name val="Arial"/>
      <family val="2"/>
    </font>
    <font>
      <i/>
      <strike/>
      <sz val="8"/>
      <color rgb="FFFF0000"/>
      <name val="Arial"/>
      <family val="2"/>
    </font>
    <font>
      <sz val="7.2"/>
      <name val="Arial"/>
      <family val="2"/>
    </font>
    <font>
      <b/>
      <sz val="13"/>
      <name val="Arial"/>
      <family val="2"/>
    </font>
    <font>
      <sz val="8"/>
      <color rgb="FF92D050"/>
      <name val="Arial"/>
      <family val="2"/>
    </font>
    <font>
      <sz val="11"/>
      <color theme="1"/>
      <name val="Calibri"/>
      <family val="2"/>
    </font>
    <font>
      <sz val="11"/>
      <color rgb="FFFF0000"/>
      <name val="Calibri"/>
      <family val="2"/>
    </font>
    <font>
      <b/>
      <sz val="13"/>
      <color indexed="8"/>
      <name val="Arial"/>
      <family val="2"/>
    </font>
    <font>
      <b/>
      <sz val="8"/>
      <color indexed="8"/>
      <name val="Arial Narrow"/>
      <family val="2"/>
    </font>
    <font>
      <sz val="8"/>
      <color indexed="8"/>
      <name val="Arial Narrow"/>
      <family val="2"/>
    </font>
    <font>
      <sz val="8"/>
      <color theme="1"/>
      <name val="Arial Narrow"/>
      <family val="2"/>
    </font>
    <font>
      <sz val="8"/>
      <name val="Arial Narrow"/>
      <family val="2"/>
    </font>
    <font>
      <sz val="11"/>
      <color indexed="23"/>
      <name val="Arial"/>
      <family val="2"/>
    </font>
    <font>
      <sz val="6"/>
      <name val="Calibri"/>
      <family val="2"/>
    </font>
    <font>
      <sz val="8"/>
      <color theme="0" tint="-0.499984740745262"/>
      <name val="Calibri"/>
      <family val="2"/>
    </font>
    <font>
      <b/>
      <sz val="8"/>
      <color theme="0" tint="-0.499984740745262"/>
      <name val="Arial"/>
      <family val="2"/>
    </font>
    <font>
      <sz val="6"/>
      <color theme="0" tint="-0.499984740745262"/>
      <name val="Arial"/>
      <family val="2"/>
    </font>
    <font>
      <sz val="8"/>
      <color rgb="FF0000FF"/>
      <name val="Arial"/>
      <family val="2"/>
    </font>
    <font>
      <b/>
      <sz val="11"/>
      <color rgb="FF0000FF"/>
      <name val="Arial"/>
      <family val="2"/>
    </font>
    <font>
      <sz val="8"/>
      <color indexed="45"/>
      <name val="Arial"/>
      <family val="2"/>
    </font>
    <font>
      <b/>
      <sz val="8"/>
      <color rgb="FF7030A0"/>
      <name val="Arial"/>
      <family val="2"/>
    </font>
    <font>
      <u/>
      <sz val="10"/>
      <color rgb="FF0000FF"/>
      <name val="Arial"/>
      <family val="2"/>
    </font>
    <font>
      <b/>
      <sz val="11"/>
      <color theme="2" tint="-0.749992370372631"/>
      <name val="Calibri"/>
      <family val="2"/>
      <scheme val="minor"/>
    </font>
    <font>
      <sz val="7"/>
      <color rgb="FFFF0000"/>
      <name val="Arial"/>
      <family val="2"/>
    </font>
    <font>
      <vertAlign val="superscript"/>
      <sz val="9"/>
      <color rgb="FFFF0000"/>
      <name val="Arial"/>
      <family val="2"/>
    </font>
    <font>
      <sz val="8"/>
      <name val="Malgun Gothic"/>
      <family val="2"/>
      <charset val="129"/>
    </font>
    <font>
      <sz val="10"/>
      <color theme="1"/>
      <name val="Calibri"/>
      <family val="2"/>
    </font>
    <font>
      <sz val="8"/>
      <color theme="1" tint="0.34998626667073579"/>
      <name val="Arial"/>
      <family val="2"/>
    </font>
    <font>
      <b/>
      <sz val="12"/>
      <color theme="1" tint="0.34998626667073579"/>
      <name val="Arial"/>
      <family val="2"/>
    </font>
    <font>
      <vertAlign val="superscript"/>
      <sz val="10"/>
      <color theme="1"/>
      <name val="Arial"/>
      <family val="2"/>
    </font>
    <font>
      <b/>
      <sz val="9"/>
      <color theme="1"/>
      <name val="Calibri"/>
      <family val="2"/>
      <scheme val="minor"/>
    </font>
    <font>
      <sz val="8"/>
      <color theme="3" tint="-0.249977111117893"/>
      <name val="Arial"/>
      <family val="2"/>
    </font>
    <font>
      <sz val="6"/>
      <color theme="2" tint="-0.749992370372631"/>
      <name val="Arial"/>
      <family val="2"/>
    </font>
    <font>
      <b/>
      <sz val="14"/>
      <name val="Arial"/>
      <family val="2"/>
    </font>
    <font>
      <sz val="10"/>
      <color rgb="FF00B050"/>
      <name val="Arial"/>
      <family val="2"/>
    </font>
    <font>
      <sz val="6"/>
      <color indexed="8"/>
      <name val="Calibri"/>
      <family val="2"/>
    </font>
    <font>
      <strike/>
      <sz val="8"/>
      <color rgb="FFFF0000"/>
      <name val="Arial Narrow"/>
      <family val="2"/>
    </font>
    <font>
      <sz val="8"/>
      <color rgb="FFFF0000"/>
      <name val="Calibri"/>
      <family val="2"/>
    </font>
    <font>
      <sz val="6"/>
      <color theme="1"/>
      <name val="Calibri"/>
      <family val="2"/>
    </font>
    <font>
      <sz val="8"/>
      <color rgb="FF00B050"/>
      <name val="Arial"/>
      <family val="2"/>
    </font>
    <font>
      <strike/>
      <sz val="8"/>
      <color rgb="FF00B050"/>
      <name val="Arial"/>
      <family val="2"/>
    </font>
    <font>
      <sz val="8"/>
      <color theme="1" tint="0.14999847407452621"/>
      <name val="Arial"/>
      <family val="2"/>
    </font>
    <font>
      <strike/>
      <sz val="11"/>
      <color rgb="FF00B050"/>
      <name val="Arial"/>
      <family val="2"/>
    </font>
    <font>
      <sz val="11"/>
      <color rgb="FF00B050"/>
      <name val="Arial"/>
      <family val="2"/>
    </font>
    <font>
      <strike/>
      <vertAlign val="superscript"/>
      <sz val="8"/>
      <color rgb="FFFF0000"/>
      <name val="Arial"/>
      <family val="2"/>
    </font>
    <font>
      <vertAlign val="superscript"/>
      <sz val="8"/>
      <color rgb="FF00B050"/>
      <name val="Arial"/>
      <family val="2"/>
    </font>
    <font>
      <strike/>
      <vertAlign val="superscript"/>
      <sz val="8"/>
      <color rgb="FF00B050"/>
      <name val="Arial"/>
      <family val="2"/>
    </font>
    <font>
      <strike/>
      <sz val="8"/>
      <name val="Arial Narrow"/>
      <family val="2"/>
    </font>
    <font>
      <b/>
      <strike/>
      <sz val="8"/>
      <color rgb="FFFF0000"/>
      <name val="Arial"/>
      <family val="2"/>
    </font>
    <font>
      <b/>
      <sz val="11"/>
      <color theme="1" tint="0.499984740745262"/>
      <name val="Arial"/>
      <family val="2"/>
    </font>
  </fonts>
  <fills count="11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gray0625">
        <fgColor indexed="23"/>
        <bgColor indexed="9"/>
      </patternFill>
    </fill>
    <fill>
      <patternFill patternType="gray0625">
        <fgColor indexed="2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CC"/>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FF99"/>
        <bgColor indexed="64"/>
      </patternFill>
    </fill>
    <fill>
      <patternFill patternType="solid">
        <fgColor rgb="FFFFC000"/>
        <bgColor indexed="64"/>
      </patternFill>
    </fill>
    <fill>
      <patternFill patternType="solid">
        <fgColor rgb="FFCCFFFF"/>
        <bgColor indexed="64"/>
      </patternFill>
    </fill>
    <fill>
      <patternFill patternType="solid">
        <fgColor theme="0" tint="-0.34998626667073579"/>
        <bgColor indexed="64"/>
      </patternFill>
    </fill>
    <fill>
      <patternFill patternType="solid">
        <fgColor theme="4" tint="0.39994506668294322"/>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tint="0.599963377788628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2" tint="-0.249977111117893"/>
        <bgColor indexed="64"/>
      </patternFill>
    </fill>
    <fill>
      <patternFill patternType="solid">
        <fgColor rgb="FFCBFFFF"/>
        <bgColor indexed="64"/>
      </patternFill>
    </fill>
    <fill>
      <patternFill patternType="solid">
        <fgColor rgb="FFFF7C8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rgb="FF99CCFF"/>
        <bgColor indexed="64"/>
      </patternFill>
    </fill>
    <fill>
      <patternFill patternType="solid">
        <fgColor indexed="44"/>
        <bgColor indexed="9"/>
      </patternFill>
    </fill>
    <fill>
      <patternFill patternType="solid">
        <fgColor indexed="41"/>
      </patternFill>
    </fill>
    <fill>
      <patternFill patternType="solid">
        <fgColor indexed="9"/>
      </patternFill>
    </fill>
    <fill>
      <patternFill patternType="solid">
        <fgColor indexed="43"/>
      </patternFill>
    </fill>
    <fill>
      <patternFill patternType="solid">
        <fgColor indexed="5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lightUp"/>
    </fill>
    <fill>
      <patternFill patternType="solid">
        <fgColor rgb="FF808080"/>
        <bgColor indexed="64"/>
      </patternFill>
    </fill>
    <fill>
      <patternFill patternType="solid">
        <fgColor rgb="FFDCE6F1"/>
        <bgColor indexed="64"/>
      </patternFill>
    </fill>
    <fill>
      <patternFill patternType="lightGray"/>
    </fill>
    <fill>
      <patternFill patternType="solid">
        <fgColor theme="7" tint="0.39997558519241921"/>
        <bgColor indexed="64"/>
      </patternFill>
    </fill>
    <fill>
      <patternFill patternType="gray0625">
        <bgColor indexed="9"/>
      </patternFill>
    </fill>
    <fill>
      <patternFill patternType="gray0625">
        <fgColor rgb="FF808080"/>
      </patternFill>
    </fill>
    <fill>
      <patternFill patternType="gray0625">
        <bgColor indexed="44"/>
      </patternFill>
    </fill>
    <fill>
      <patternFill patternType="gray0625">
        <bgColor theme="0" tint="-0.14999847407452621"/>
      </patternFill>
    </fill>
    <fill>
      <patternFill patternType="solid">
        <fgColor rgb="FF99FF66"/>
        <bgColor rgb="FF000000"/>
      </patternFill>
    </fill>
    <fill>
      <patternFill patternType="solid">
        <fgColor rgb="FFCCFFCC"/>
        <bgColor rgb="FF000000"/>
      </patternFill>
    </fill>
    <fill>
      <patternFill patternType="solid">
        <fgColor rgb="FFFFFF99"/>
        <bgColor rgb="FF000000"/>
      </patternFill>
    </fill>
    <fill>
      <patternFill patternType="solid">
        <fgColor rgb="FFFF7C80"/>
        <bgColor rgb="FF000000"/>
      </patternFill>
    </fill>
    <fill>
      <patternFill patternType="solid">
        <fgColor theme="7" tint="0.59999389629810485"/>
        <bgColor indexed="64"/>
      </patternFill>
    </fill>
  </fills>
  <borders count="17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diagonal/>
    </border>
    <border>
      <left style="thick">
        <color indexed="64"/>
      </left>
      <right style="thick">
        <color indexed="64"/>
      </right>
      <top style="medium">
        <color indexed="64"/>
      </top>
      <bottom style="medium">
        <color indexed="64"/>
      </bottom>
      <diagonal/>
    </border>
    <border>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medium">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1"/>
      </left>
      <right style="thin">
        <color theme="1"/>
      </right>
      <top style="thin">
        <color theme="1"/>
      </top>
      <bottom style="thin">
        <color theme="1"/>
      </bottom>
      <diagonal/>
    </border>
    <border>
      <left style="thin">
        <color indexed="64"/>
      </left>
      <right/>
      <top style="thick">
        <color rgb="FFFFC000"/>
      </top>
      <bottom/>
      <diagonal/>
    </border>
    <border>
      <left/>
      <right/>
      <top style="thick">
        <color rgb="FFFFC000"/>
      </top>
      <bottom/>
      <diagonal/>
    </border>
    <border>
      <left/>
      <right style="thin">
        <color indexed="64"/>
      </right>
      <top style="thick">
        <color rgb="FFFFC000"/>
      </top>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style="thin">
        <color indexed="49"/>
      </top>
      <bottom style="double">
        <color indexed="49"/>
      </bottom>
      <diagonal/>
    </border>
    <border>
      <left/>
      <right/>
      <top/>
      <bottom style="thick">
        <color indexed="49"/>
      </bottom>
      <diagonal/>
    </border>
    <border>
      <left/>
      <right/>
      <top/>
      <bottom style="thick">
        <color indexed="44"/>
      </bottom>
      <diagonal/>
    </border>
    <border>
      <left/>
      <right/>
      <top/>
      <bottom style="thick">
        <color indexed="41"/>
      </bottom>
      <diagonal/>
    </border>
    <border>
      <left/>
      <right/>
      <top/>
      <bottom style="medium">
        <color indexed="44"/>
      </bottom>
      <diagonal/>
    </border>
    <border>
      <left/>
      <right/>
      <top/>
      <bottom style="medium">
        <color indexed="41"/>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medium">
        <color auto="1"/>
      </bottom>
      <diagonal/>
    </border>
  </borders>
  <cellStyleXfs count="648">
    <xf numFmtId="0" fontId="0" fillId="0" borderId="0"/>
    <xf numFmtId="0" fontId="72" fillId="2" borderId="0" applyNumberFormat="0" applyBorder="0" applyAlignment="0" applyProtection="0"/>
    <xf numFmtId="0" fontId="72" fillId="2" borderId="0" applyNumberFormat="0" applyBorder="0" applyAlignment="0" applyProtection="0"/>
    <xf numFmtId="0" fontId="72" fillId="31"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3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72" fillId="3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3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3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2" fillId="4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4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4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3" fillId="43"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73" fillId="44"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73" fillId="45"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46"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73" fillId="47"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48"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3" borderId="0" applyNumberFormat="0" applyBorder="0" applyAlignment="0" applyProtection="0"/>
    <xf numFmtId="0" fontId="74" fillId="20" borderId="92" applyNumberFormat="0" applyAlignment="0" applyProtection="0"/>
    <xf numFmtId="0" fontId="74" fillId="20" borderId="92" applyNumberFormat="0" applyAlignment="0" applyProtection="0"/>
    <xf numFmtId="0" fontId="74" fillId="55" borderId="92" applyNumberFormat="0" applyAlignment="0" applyProtection="0"/>
    <xf numFmtId="0" fontId="74" fillId="20" borderId="92"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4" fillId="3" borderId="0" applyNumberFormat="0" applyBorder="0" applyAlignment="0" applyProtection="0"/>
    <xf numFmtId="0" fontId="76" fillId="20" borderId="93" applyNumberFormat="0" applyAlignment="0" applyProtection="0"/>
    <xf numFmtId="0" fontId="76" fillId="20" borderId="93" applyNumberFormat="0" applyAlignment="0" applyProtection="0"/>
    <xf numFmtId="0" fontId="76" fillId="55" borderId="93" applyNumberFormat="0" applyAlignment="0" applyProtection="0"/>
    <xf numFmtId="0" fontId="76" fillId="20" borderId="93"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6" fillId="21" borderId="3" applyNumberFormat="0" applyAlignment="0" applyProtection="0"/>
    <xf numFmtId="0" fontId="78" fillId="58" borderId="93"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95"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8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4" borderId="0" applyNumberFormat="0" applyBorder="0" applyAlignment="0" applyProtection="0"/>
    <xf numFmtId="0" fontId="85" fillId="0" borderId="0" applyNumberFormat="0" applyFill="0" applyBorder="0" applyAlignment="0" applyProtection="0"/>
    <xf numFmtId="0" fontId="67" fillId="7" borderId="2" applyNumberFormat="0" applyAlignment="0" applyProtection="0"/>
    <xf numFmtId="0" fontId="67" fillId="7" borderId="2" applyNumberFormat="0" applyAlignment="0" applyProtection="0"/>
    <xf numFmtId="0" fontId="71" fillId="0" borderId="8" applyNumberFormat="0" applyFill="0" applyAlignment="0" applyProtection="0"/>
    <xf numFmtId="0" fontId="72" fillId="0" borderId="0"/>
    <xf numFmtId="0" fontId="22" fillId="22" borderId="9" applyNumberFormat="0" applyFont="0" applyAlignment="0" applyProtection="0"/>
    <xf numFmtId="0" fontId="22" fillId="22" borderId="9" applyNumberFormat="0" applyFont="0" applyAlignment="0" applyProtection="0"/>
    <xf numFmtId="0" fontId="22" fillId="22" borderId="9" applyNumberFormat="0" applyFont="0" applyAlignment="0" applyProtection="0"/>
    <xf numFmtId="0" fontId="22" fillId="22" borderId="9"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7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63" fillId="20" borderId="1" applyNumberFormat="0" applyAlignment="0" applyProtection="0"/>
    <xf numFmtId="0" fontId="63" fillId="20" borderId="1" applyNumberFormat="0" applyAlignment="0" applyProtection="0"/>
    <xf numFmtId="9" fontId="7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0" fontId="2" fillId="0" borderId="0"/>
    <xf numFmtId="0" fontId="22" fillId="0" borderId="0"/>
    <xf numFmtId="0" fontId="72" fillId="0" borderId="0"/>
    <xf numFmtId="0" fontId="22" fillId="0" borderId="0"/>
    <xf numFmtId="0" fontId="72" fillId="0" borderId="0"/>
    <xf numFmtId="0" fontId="7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72" fillId="0" borderId="0"/>
    <xf numFmtId="0" fontId="22" fillId="0" borderId="0"/>
    <xf numFmtId="0" fontId="68" fillId="0" borderId="4" applyNumberFormat="0" applyFill="0" applyAlignment="0" applyProtection="0"/>
    <xf numFmtId="0" fontId="68" fillId="0" borderId="4"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7" fillId="0" borderId="0" applyNumberFormat="0" applyFill="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1" fillId="59" borderId="0" applyNumberFormat="0" applyBorder="0" applyAlignment="0" applyProtection="0"/>
    <xf numFmtId="0" fontId="75" fillId="56" borderId="0" applyNumberFormat="0" applyBorder="0" applyAlignment="0" applyProtection="0"/>
    <xf numFmtId="0" fontId="86" fillId="0" borderId="99" applyNumberFormat="0" applyFill="0" applyAlignment="0" applyProtection="0"/>
    <xf numFmtId="0" fontId="77" fillId="57" borderId="94" applyNumberFormat="0" applyAlignment="0" applyProtection="0"/>
    <xf numFmtId="0" fontId="72" fillId="60" borderId="100" applyNumberFormat="0" applyFont="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2" fillId="31" borderId="0" applyNumberFormat="0" applyBorder="0" applyAlignment="0" applyProtection="0"/>
    <xf numFmtId="0" fontId="72" fillId="8" borderId="0" applyNumberFormat="0" applyBorder="0" applyAlignment="0" applyProtection="0"/>
    <xf numFmtId="0" fontId="72" fillId="90" borderId="0" applyNumberFormat="0" applyBorder="0" applyAlignment="0" applyProtection="0"/>
    <xf numFmtId="0" fontId="72" fillId="9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72" fillId="32"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72" fillId="33"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72" fillId="34" borderId="0" applyNumberFormat="0" applyBorder="0" applyAlignment="0" applyProtection="0"/>
    <xf numFmtId="0" fontId="72" fillId="91" borderId="0" applyNumberFormat="0" applyBorder="0" applyAlignment="0" applyProtection="0"/>
    <xf numFmtId="0" fontId="72" fillId="91" borderId="0" applyNumberFormat="0" applyBorder="0" applyAlignment="0" applyProtection="0"/>
    <xf numFmtId="0" fontId="72" fillId="9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35" borderId="0" applyNumberFormat="0" applyBorder="0" applyAlignment="0" applyProtection="0"/>
    <xf numFmtId="0" fontId="72" fillId="8" borderId="0" applyNumberFormat="0" applyBorder="0" applyAlignment="0" applyProtection="0"/>
    <xf numFmtId="0" fontId="72" fillId="9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2" fillId="37" borderId="0" applyNumberFormat="0" applyBorder="0" applyAlignment="0" applyProtection="0"/>
    <xf numFmtId="0" fontId="72" fillId="9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2" fillId="39" borderId="0" applyNumberFormat="0" applyBorder="0" applyAlignment="0" applyProtection="0"/>
    <xf numFmtId="0" fontId="72" fillId="92" borderId="0" applyNumberFormat="0" applyBorder="0" applyAlignment="0" applyProtection="0"/>
    <xf numFmtId="0" fontId="72" fillId="92" borderId="0" applyNumberFormat="0" applyBorder="0" applyAlignment="0" applyProtection="0"/>
    <xf numFmtId="0" fontId="72" fillId="9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2" fillId="4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41" borderId="0" applyNumberFormat="0" applyBorder="0" applyAlignment="0" applyProtection="0"/>
    <xf numFmtId="0" fontId="72" fillId="9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42"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3" fillId="43" borderId="0" applyNumberFormat="0" applyBorder="0" applyAlignment="0" applyProtection="0"/>
    <xf numFmtId="0" fontId="73" fillId="8" borderId="0" applyNumberFormat="0" applyBorder="0" applyAlignment="0" applyProtection="0"/>
    <xf numFmtId="0" fontId="73" fillId="90"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73" fillId="46"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73" fillId="47" borderId="0" applyNumberFormat="0" applyBorder="0" applyAlignment="0" applyProtection="0"/>
    <xf numFmtId="0" fontId="73" fillId="8" borderId="0" applyNumberFormat="0" applyBorder="0" applyAlignment="0" applyProtection="0"/>
    <xf numFmtId="0" fontId="73" fillId="90"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73" fillId="48"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73" fillId="49"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73" fillId="52" borderId="0" applyNumberFormat="0" applyBorder="0" applyAlignment="0" applyProtection="0"/>
    <xf numFmtId="0" fontId="73" fillId="93" borderId="0" applyNumberFormat="0" applyBorder="0" applyAlignment="0" applyProtection="0"/>
    <xf numFmtId="0" fontId="73" fillId="93"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1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4" fillId="20" borderId="92" applyNumberFormat="0" applyAlignment="0" applyProtection="0"/>
    <xf numFmtId="0" fontId="68" fillId="20" borderId="127" applyNumberFormat="0" applyAlignment="0" applyProtection="0"/>
    <xf numFmtId="0" fontId="74" fillId="55" borderId="92" applyNumberFormat="0" applyAlignment="0" applyProtection="0"/>
    <xf numFmtId="0" fontId="74" fillId="91" borderId="92" applyNumberFormat="0" applyAlignment="0" applyProtection="0"/>
    <xf numFmtId="0" fontId="68" fillId="91" borderId="127" applyNumberFormat="0" applyAlignment="0" applyProtection="0"/>
    <xf numFmtId="0" fontId="74" fillId="20" borderId="92" applyNumberFormat="0" applyAlignment="0" applyProtection="0"/>
    <xf numFmtId="0" fontId="68" fillId="91" borderId="127" applyNumberFormat="0" applyAlignment="0" applyProtection="0"/>
    <xf numFmtId="0" fontId="74" fillId="20" borderId="92" applyNumberFormat="0" applyAlignment="0" applyProtection="0"/>
    <xf numFmtId="0" fontId="68" fillId="20" borderId="127" applyNumberFormat="0" applyAlignment="0" applyProtection="0"/>
    <xf numFmtId="0" fontId="74" fillId="20" borderId="92" applyNumberFormat="0" applyAlignment="0" applyProtection="0"/>
    <xf numFmtId="0" fontId="63" fillId="20" borderId="1" applyNumberFormat="0" applyAlignment="0" applyProtection="0"/>
    <xf numFmtId="0" fontId="68" fillId="20" borderId="127" applyNumberFormat="0" applyAlignment="0" applyProtection="0"/>
    <xf numFmtId="0" fontId="74" fillId="20" borderId="92" applyNumberFormat="0" applyAlignment="0" applyProtection="0"/>
    <xf numFmtId="0" fontId="74" fillId="20" borderId="92" applyNumberFormat="0" applyAlignment="0" applyProtection="0"/>
    <xf numFmtId="0" fontId="74" fillId="20" borderId="92" applyNumberFormat="0" applyAlignment="0" applyProtection="0"/>
    <xf numFmtId="0" fontId="63" fillId="20" borderId="1" applyNumberFormat="0" applyAlignment="0" applyProtection="0"/>
    <xf numFmtId="0" fontId="76" fillId="55" borderId="93" applyNumberFormat="0" applyAlignment="0" applyProtection="0"/>
    <xf numFmtId="0" fontId="76" fillId="91" borderId="93" applyNumberFormat="0" applyAlignment="0" applyProtection="0"/>
    <xf numFmtId="0" fontId="76" fillId="91" borderId="93" applyNumberFormat="0" applyAlignment="0" applyProtection="0"/>
    <xf numFmtId="0" fontId="76" fillId="91" borderId="93" applyNumberFormat="0" applyAlignment="0" applyProtection="0"/>
    <xf numFmtId="0" fontId="76" fillId="20" borderId="93" applyNumberFormat="0" applyAlignment="0" applyProtection="0"/>
    <xf numFmtId="0" fontId="65" fillId="20" borderId="2" applyNumberFormat="0" applyAlignment="0" applyProtection="0"/>
    <xf numFmtId="0" fontId="76" fillId="20" borderId="93" applyNumberFormat="0" applyAlignment="0" applyProtection="0"/>
    <xf numFmtId="0" fontId="65" fillId="20" borderId="2" applyNumberFormat="0" applyAlignment="0" applyProtection="0"/>
    <xf numFmtId="0" fontId="77" fillId="57" borderId="94" applyNumberFormat="0" applyAlignment="0" applyProtection="0"/>
    <xf numFmtId="0" fontId="77" fillId="57" borderId="128" applyNumberFormat="0" applyAlignment="0" applyProtection="0"/>
    <xf numFmtId="0" fontId="67" fillId="7" borderId="2" applyNumberFormat="0" applyAlignment="0" applyProtection="0"/>
    <xf numFmtId="0" fontId="67" fillId="7" borderId="2" applyNumberFormat="0" applyAlignment="0" applyProtection="0"/>
    <xf numFmtId="0" fontId="79" fillId="0" borderId="95" applyNumberFormat="0" applyFill="0" applyAlignment="0" applyProtection="0"/>
    <xf numFmtId="0" fontId="79" fillId="0" borderId="129" applyNumberFormat="0" applyFill="0" applyAlignment="0" applyProtection="0"/>
    <xf numFmtId="0" fontId="79" fillId="0" borderId="129" applyNumberFormat="0" applyFill="0" applyAlignment="0" applyProtection="0"/>
    <xf numFmtId="0" fontId="79" fillId="0" borderId="129"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2" fillId="0" borderId="96" applyNumberFormat="0" applyFill="0" applyAlignment="0" applyProtection="0"/>
    <xf numFmtId="0" fontId="151" fillId="0" borderId="130" applyNumberFormat="0" applyFill="0" applyAlignment="0" applyProtection="0"/>
    <xf numFmtId="0" fontId="151" fillId="0" borderId="130" applyNumberFormat="0" applyFill="0" applyAlignment="0" applyProtection="0"/>
    <xf numFmtId="0" fontId="83" fillId="0" borderId="97" applyNumberFormat="0" applyFill="0" applyAlignment="0" applyProtection="0"/>
    <xf numFmtId="0" fontId="152" fillId="0" borderId="131" applyNumberFormat="0" applyFill="0" applyAlignment="0" applyProtection="0"/>
    <xf numFmtId="0" fontId="152" fillId="0" borderId="132" applyNumberFormat="0" applyFill="0" applyAlignment="0" applyProtection="0"/>
    <xf numFmtId="0" fontId="84" fillId="0" borderId="98" applyNumberFormat="0" applyFill="0" applyAlignment="0" applyProtection="0"/>
    <xf numFmtId="0" fontId="153" fillId="0" borderId="133" applyNumberFormat="0" applyFill="0" applyAlignment="0" applyProtection="0"/>
    <xf numFmtId="0" fontId="153" fillId="0" borderId="134" applyNumberFormat="0" applyFill="0" applyAlignment="0" applyProtection="0"/>
    <xf numFmtId="0" fontId="84"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0" fontId="75" fillId="56" borderId="0" applyNumberFormat="0" applyBorder="0" applyAlignment="0" applyProtection="0"/>
    <xf numFmtId="0" fontId="75" fillId="56" borderId="0" applyNumberFormat="0" applyBorder="0" applyAlignment="0" applyProtection="0"/>
    <xf numFmtId="0" fontId="93" fillId="0" borderId="0"/>
    <xf numFmtId="0" fontId="93" fillId="0" borderId="0"/>
    <xf numFmtId="0" fontId="2" fillId="0" borderId="0"/>
    <xf numFmtId="0" fontId="2" fillId="0" borderId="0"/>
    <xf numFmtId="0" fontId="2" fillId="0" borderId="0"/>
    <xf numFmtId="0" fontId="22" fillId="0" borderId="0"/>
    <xf numFmtId="0" fontId="93" fillId="0" borderId="0"/>
    <xf numFmtId="0" fontId="2" fillId="0" borderId="0"/>
    <xf numFmtId="0" fontId="2" fillId="0" borderId="0"/>
    <xf numFmtId="0" fontId="93" fillId="0" borderId="0"/>
    <xf numFmtId="0" fontId="22" fillId="0" borderId="0"/>
    <xf numFmtId="0" fontId="87"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54" fillId="0" borderId="5"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86" fillId="0" borderId="99" applyNumberFormat="0" applyFill="0" applyAlignment="0" applyProtection="0"/>
    <xf numFmtId="0" fontId="86" fillId="0" borderId="99" applyNumberFormat="0" applyFill="0" applyAlignment="0" applyProtection="0"/>
    <xf numFmtId="0" fontId="155"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7" fillId="57" borderId="128" applyNumberFormat="0" applyAlignment="0" applyProtection="0"/>
    <xf numFmtId="0" fontId="77" fillId="57" borderId="94" applyNumberFormat="0" applyAlignment="0" applyProtection="0"/>
    <xf numFmtId="0" fontId="77" fillId="57" borderId="94" applyNumberFormat="0" applyAlignment="0" applyProtection="0"/>
    <xf numFmtId="0" fontId="77" fillId="57" borderId="128" applyNumberFormat="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187" fillId="0" borderId="0" applyNumberFormat="0" applyFill="0" applyBorder="0" applyAlignment="0" applyProtection="0">
      <alignment vertical="top"/>
      <protection locked="0"/>
    </xf>
    <xf numFmtId="9" fontId="2" fillId="0" borderId="0"/>
    <xf numFmtId="9" fontId="2" fillId="0" borderId="0" applyFont="0" applyFill="0" applyBorder="0" applyAlignment="0" applyProtection="0"/>
  </cellStyleXfs>
  <cellXfs count="2783">
    <xf numFmtId="0" fontId="0" fillId="0" borderId="0" xfId="0"/>
    <xf numFmtId="0" fontId="5" fillId="0" borderId="0" xfId="0" applyFont="1" applyAlignment="1">
      <alignment vertical="center"/>
    </xf>
    <xf numFmtId="0" fontId="3" fillId="0" borderId="0" xfId="0" applyFont="1" applyAlignment="1">
      <alignment horizontal="center" vertical="center" wrapText="1"/>
    </xf>
    <xf numFmtId="0" fontId="13" fillId="0" borderId="0" xfId="0" applyFont="1"/>
    <xf numFmtId="0" fontId="14" fillId="0" borderId="0" xfId="0" applyFont="1"/>
    <xf numFmtId="0" fontId="7" fillId="0" borderId="0" xfId="0" applyFont="1" applyAlignment="1">
      <alignment wrapText="1"/>
    </xf>
    <xf numFmtId="0" fontId="12" fillId="0" borderId="0" xfId="0" applyFont="1" applyAlignment="1">
      <alignment horizontal="left" vertical="center"/>
    </xf>
    <xf numFmtId="0" fontId="3" fillId="0" borderId="0" xfId="0" applyFont="1" applyAlignment="1">
      <alignment horizontal="left" vertical="top"/>
    </xf>
    <xf numFmtId="0" fontId="4" fillId="0" borderId="0" xfId="0" applyFont="1" applyAlignment="1">
      <alignment horizontal="left" vertical="center"/>
    </xf>
    <xf numFmtId="0" fontId="3" fillId="0" borderId="0" xfId="0" applyFont="1" applyAlignment="1">
      <alignment horizontal="left" vertical="top" wrapText="1"/>
    </xf>
    <xf numFmtId="0" fontId="3" fillId="0" borderId="10" xfId="0" applyFont="1" applyBorder="1" applyAlignment="1">
      <alignment horizontal="center" vertical="center" wrapText="1"/>
    </xf>
    <xf numFmtId="0" fontId="6" fillId="0" borderId="0" xfId="0" applyFont="1" applyAlignment="1">
      <alignment horizontal="left" vertical="top"/>
    </xf>
    <xf numFmtId="0" fontId="6" fillId="0" borderId="11" xfId="0" applyFont="1" applyBorder="1" applyAlignment="1">
      <alignment horizontal="left" vertical="top"/>
    </xf>
    <xf numFmtId="0" fontId="3" fillId="0" borderId="0" xfId="0" applyFont="1" applyAlignment="1">
      <alignment horizontal="center"/>
    </xf>
    <xf numFmtId="0" fontId="0" fillId="0" borderId="0" xfId="0" applyAlignment="1">
      <alignment vertical="top"/>
    </xf>
    <xf numFmtId="0" fontId="19" fillId="0" borderId="0" xfId="0" applyFont="1"/>
    <xf numFmtId="0" fontId="0" fillId="0" borderId="0" xfId="0" applyAlignment="1">
      <alignment vertical="top" wrapText="1"/>
    </xf>
    <xf numFmtId="0" fontId="0" fillId="0" borderId="0" xfId="0" applyProtection="1">
      <protection locked="0"/>
    </xf>
    <xf numFmtId="0" fontId="0" fillId="0" borderId="0" xfId="0" applyAlignment="1">
      <alignment horizontal="left" vertical="top"/>
    </xf>
    <xf numFmtId="0" fontId="13" fillId="0" borderId="0" xfId="0" applyFont="1" applyAlignment="1">
      <alignment horizontal="left" vertical="top"/>
    </xf>
    <xf numFmtId="0" fontId="89" fillId="0" borderId="0" xfId="0" applyFont="1" applyAlignment="1">
      <alignment horizontal="left" vertical="top" wrapText="1"/>
    </xf>
    <xf numFmtId="0" fontId="89" fillId="0" borderId="0" xfId="0" applyFont="1" applyAlignment="1">
      <alignment vertical="top" wrapText="1"/>
    </xf>
    <xf numFmtId="0" fontId="90" fillId="0" borderId="0" xfId="0" applyFont="1" applyAlignment="1">
      <alignment horizontal="left" vertical="top" wrapText="1"/>
    </xf>
    <xf numFmtId="0" fontId="91" fillId="0" borderId="11" xfId="0" applyFont="1" applyBorder="1" applyAlignment="1">
      <alignment horizontal="left" vertical="top" wrapText="1"/>
    </xf>
    <xf numFmtId="0" fontId="89" fillId="0" borderId="11" xfId="0" applyFont="1" applyBorder="1" applyAlignment="1">
      <alignment horizontal="left" vertical="top" wrapText="1"/>
    </xf>
    <xf numFmtId="0" fontId="92" fillId="0" borderId="11" xfId="0" applyFont="1" applyBorder="1" applyAlignment="1">
      <alignment horizontal="left" vertical="top"/>
    </xf>
    <xf numFmtId="0" fontId="22" fillId="0" borderId="11" xfId="0" applyFont="1" applyBorder="1" applyAlignment="1">
      <alignment horizontal="left" vertical="top" wrapText="1"/>
    </xf>
    <xf numFmtId="0" fontId="92" fillId="0" borderId="0" xfId="0" applyFont="1" applyAlignment="1">
      <alignment vertical="top" wrapText="1"/>
    </xf>
    <xf numFmtId="0" fontId="4" fillId="0" borderId="11" xfId="0" applyFont="1" applyBorder="1" applyAlignment="1">
      <alignment horizontal="left" vertical="top" wrapText="1"/>
    </xf>
    <xf numFmtId="0" fontId="22" fillId="62" borderId="11" xfId="0" applyFont="1" applyFill="1" applyBorder="1" applyAlignment="1">
      <alignment horizontal="left" vertical="top"/>
    </xf>
    <xf numFmtId="0" fontId="23" fillId="0" borderId="0" xfId="0" applyFont="1"/>
    <xf numFmtId="0" fontId="19" fillId="0" borderId="14" xfId="0" applyFont="1" applyBorder="1" applyAlignment="1">
      <alignment textRotation="90"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xf>
    <xf numFmtId="0" fontId="7" fillId="0" borderId="0" xfId="0" applyFont="1" applyAlignment="1">
      <alignment horizontal="center" wrapText="1"/>
    </xf>
    <xf numFmtId="0" fontId="19" fillId="0" borderId="16" xfId="0" applyFont="1" applyBorder="1" applyAlignment="1">
      <alignment horizontal="center" vertical="center" wrapText="1"/>
    </xf>
    <xf numFmtId="0" fontId="25" fillId="0" borderId="0" xfId="0" applyFont="1"/>
    <xf numFmtId="0" fontId="17" fillId="0" borderId="17" xfId="0" applyFont="1" applyBorder="1" applyAlignment="1">
      <alignment horizontal="center" vertical="top" wrapText="1"/>
    </xf>
    <xf numFmtId="14" fontId="19" fillId="0" borderId="0" xfId="0" applyNumberFormat="1" applyFont="1" applyAlignment="1">
      <alignment horizontal="left" vertical="top" wrapText="1"/>
    </xf>
    <xf numFmtId="14" fontId="19" fillId="0" borderId="0" xfId="0" applyNumberFormat="1" applyFont="1" applyAlignment="1">
      <alignment horizontal="center" vertical="top" wrapText="1"/>
    </xf>
    <xf numFmtId="0" fontId="19" fillId="0" borderId="0" xfId="0" applyFont="1" applyAlignment="1">
      <alignment horizontal="center" vertical="top" wrapText="1"/>
    </xf>
    <xf numFmtId="0" fontId="95" fillId="0" borderId="0" xfId="0" applyFont="1"/>
    <xf numFmtId="0" fontId="18" fillId="0" borderId="0" xfId="0" applyFont="1" applyAlignment="1">
      <alignment horizontal="left" vertical="top"/>
    </xf>
    <xf numFmtId="0" fontId="96" fillId="0" borderId="0" xfId="0" applyFont="1" applyAlignment="1">
      <alignment horizontal="left" vertical="top"/>
    </xf>
    <xf numFmtId="0" fontId="95" fillId="0" borderId="0" xfId="0" applyFont="1" applyAlignment="1">
      <alignment horizontal="left"/>
    </xf>
    <xf numFmtId="0" fontId="95" fillId="0" borderId="0" xfId="0" applyFont="1" applyAlignment="1">
      <alignment horizontal="left" vertical="top"/>
    </xf>
    <xf numFmtId="0" fontId="19" fillId="0" borderId="11" xfId="0" applyFont="1" applyBorder="1" applyAlignment="1">
      <alignment horizontal="center" vertical="center" wrapText="1"/>
    </xf>
    <xf numFmtId="164" fontId="19" fillId="0" borderId="11" xfId="0" applyNumberFormat="1" applyFont="1" applyBorder="1" applyAlignment="1">
      <alignment horizontal="center" vertical="center" wrapText="1"/>
    </xf>
    <xf numFmtId="164" fontId="19" fillId="0" borderId="17" xfId="0" applyNumberFormat="1" applyFont="1" applyBorder="1" applyAlignment="1">
      <alignment horizontal="center" vertical="center" wrapText="1"/>
    </xf>
    <xf numFmtId="0" fontId="19" fillId="0" borderId="11" xfId="0" applyFont="1" applyBorder="1" applyAlignment="1">
      <alignment horizontal="center" vertical="center"/>
    </xf>
    <xf numFmtId="0" fontId="95" fillId="0" borderId="0" xfId="0" applyFont="1" applyAlignment="1">
      <alignment vertical="center" wrapText="1"/>
    </xf>
    <xf numFmtId="0" fontId="97" fillId="0" borderId="0" xfId="0" applyFont="1" applyAlignment="1">
      <alignment vertical="center"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7" fillId="0" borderId="18" xfId="0" applyFont="1" applyBorder="1" applyAlignment="1">
      <alignment vertical="center" wrapText="1"/>
    </xf>
    <xf numFmtId="0" fontId="97" fillId="0" borderId="19" xfId="0" applyFont="1" applyBorder="1" applyAlignment="1">
      <alignment vertical="center" wrapText="1"/>
    </xf>
    <xf numFmtId="0" fontId="95" fillId="0" borderId="0" xfId="0" applyFont="1" applyAlignment="1">
      <alignment horizontal="left" vertical="center" wrapText="1"/>
    </xf>
    <xf numFmtId="0" fontId="95" fillId="61" borderId="17" xfId="0" applyFont="1" applyFill="1" applyBorder="1" applyAlignment="1">
      <alignment horizontal="left" vertical="center" wrapText="1"/>
    </xf>
    <xf numFmtId="0" fontId="95" fillId="61" borderId="18" xfId="0" applyFont="1" applyFill="1" applyBorder="1" applyAlignment="1">
      <alignment vertical="center" wrapText="1"/>
    </xf>
    <xf numFmtId="0" fontId="95" fillId="0" borderId="11" xfId="0" applyFont="1" applyBorder="1" applyAlignment="1">
      <alignment vertical="center" wrapText="1"/>
    </xf>
    <xf numFmtId="0" fontId="97" fillId="0" borderId="11" xfId="0" applyFont="1" applyBorder="1" applyAlignment="1">
      <alignment vertical="center" wrapText="1"/>
    </xf>
    <xf numFmtId="0" fontId="95" fillId="0" borderId="11" xfId="0" applyFont="1" applyBorder="1" applyAlignment="1">
      <alignment horizontal="left" vertical="center" wrapText="1"/>
    </xf>
    <xf numFmtId="0" fontId="33" fillId="0" borderId="0" xfId="0" applyFont="1"/>
    <xf numFmtId="0" fontId="19" fillId="0" borderId="0" xfId="0" applyFont="1" applyAlignment="1">
      <alignment horizontal="left" vertical="center"/>
    </xf>
    <xf numFmtId="0" fontId="95" fillId="0" borderId="0" xfId="0" applyFont="1" applyAlignment="1">
      <alignment horizontal="center" vertical="center"/>
    </xf>
    <xf numFmtId="0" fontId="95" fillId="0" borderId="0" xfId="0" applyFont="1" applyAlignment="1">
      <alignment horizontal="left" vertical="center"/>
    </xf>
    <xf numFmtId="0" fontId="95" fillId="0" borderId="0" xfId="0" quotePrefix="1" applyFont="1" applyAlignment="1">
      <alignment horizontal="center" vertical="center"/>
    </xf>
    <xf numFmtId="0" fontId="95" fillId="0" borderId="11" xfId="0" quotePrefix="1" applyFont="1" applyBorder="1" applyAlignment="1">
      <alignment horizontal="left" vertical="center"/>
    </xf>
    <xf numFmtId="0" fontId="98" fillId="0" borderId="11" xfId="0" applyFont="1" applyBorder="1"/>
    <xf numFmtId="0" fontId="95" fillId="0" borderId="0" xfId="0" applyFont="1" applyAlignment="1">
      <alignment vertical="center"/>
    </xf>
    <xf numFmtId="0" fontId="95" fillId="62" borderId="11" xfId="0" applyFont="1" applyFill="1" applyBorder="1" applyAlignment="1">
      <alignment vertical="center" wrapText="1"/>
    </xf>
    <xf numFmtId="0" fontId="95" fillId="62" borderId="11" xfId="0" applyFont="1" applyFill="1" applyBorder="1" applyAlignment="1">
      <alignment horizontal="left" vertical="center" wrapText="1"/>
    </xf>
    <xf numFmtId="0" fontId="95" fillId="0" borderId="11" xfId="0" applyFont="1" applyBorder="1" applyAlignment="1">
      <alignment wrapText="1"/>
    </xf>
    <xf numFmtId="0" fontId="3" fillId="61" borderId="0" xfId="0" applyFont="1" applyFill="1" applyAlignment="1">
      <alignment horizontal="center" vertical="center" wrapText="1"/>
    </xf>
    <xf numFmtId="0" fontId="98" fillId="0" borderId="0" xfId="0" applyFont="1"/>
    <xf numFmtId="0" fontId="19" fillId="61" borderId="11" xfId="0" applyFont="1" applyFill="1" applyBorder="1" applyAlignment="1">
      <alignment horizontal="left" vertical="center"/>
    </xf>
    <xf numFmtId="0" fontId="95" fillId="61" borderId="11" xfId="0" applyFont="1" applyFill="1" applyBorder="1" applyAlignment="1">
      <alignment horizontal="left" vertical="center"/>
    </xf>
    <xf numFmtId="0" fontId="98" fillId="61" borderId="0" xfId="0" applyFont="1" applyFill="1"/>
    <xf numFmtId="0" fontId="97" fillId="0" borderId="0" xfId="0" applyFont="1" applyAlignment="1">
      <alignment horizontal="left" vertical="center" wrapText="1"/>
    </xf>
    <xf numFmtId="0" fontId="19" fillId="61" borderId="0" xfId="0" applyFont="1" applyFill="1" applyAlignment="1">
      <alignment horizontal="center" vertical="center"/>
    </xf>
    <xf numFmtId="0" fontId="3" fillId="0" borderId="20" xfId="0" applyFont="1" applyBorder="1" applyAlignment="1">
      <alignment horizontal="center" vertical="center" wrapText="1"/>
    </xf>
    <xf numFmtId="0" fontId="6" fillId="0" borderId="17" xfId="0" applyFont="1" applyBorder="1" applyAlignment="1">
      <alignment vertical="center" wrapText="1"/>
    </xf>
    <xf numFmtId="0" fontId="6" fillId="0" borderId="11" xfId="0" applyFont="1" applyBorder="1" applyAlignment="1">
      <alignment vertical="center" wrapText="1"/>
    </xf>
    <xf numFmtId="0" fontId="3" fillId="0" borderId="0" xfId="0" applyFont="1" applyAlignment="1">
      <alignment wrapText="1"/>
    </xf>
    <xf numFmtId="0" fontId="3" fillId="0" borderId="0" xfId="0" applyFont="1"/>
    <xf numFmtId="0" fontId="6" fillId="0" borderId="0" xfId="0" applyFont="1"/>
    <xf numFmtId="0" fontId="6" fillId="0" borderId="0" xfId="0" applyFont="1" applyAlignment="1">
      <alignment horizontal="left" vertical="center"/>
    </xf>
    <xf numFmtId="0" fontId="3" fillId="0" borderId="20" xfId="0" applyFont="1" applyBorder="1" applyAlignment="1">
      <alignment horizontal="left" vertical="top"/>
    </xf>
    <xf numFmtId="0" fontId="6" fillId="0" borderId="20" xfId="0" applyFont="1" applyBorder="1" applyAlignment="1">
      <alignment vertical="center" wrapText="1"/>
    </xf>
    <xf numFmtId="0" fontId="3" fillId="0" borderId="11" xfId="0" applyFont="1" applyBorder="1" applyAlignment="1">
      <alignment wrapText="1"/>
    </xf>
    <xf numFmtId="0" fontId="92" fillId="0" borderId="21" xfId="0" applyFont="1" applyBorder="1"/>
    <xf numFmtId="0" fontId="97" fillId="0" borderId="0" xfId="0" applyFont="1"/>
    <xf numFmtId="0" fontId="95" fillId="61" borderId="11" xfId="0" applyFont="1" applyFill="1" applyBorder="1" applyAlignment="1">
      <alignment horizontal="left" vertical="center" wrapText="1"/>
    </xf>
    <xf numFmtId="0" fontId="97" fillId="61" borderId="11" xfId="0" applyFont="1" applyFill="1" applyBorder="1" applyAlignment="1">
      <alignment vertical="center" wrapText="1"/>
    </xf>
    <xf numFmtId="0" fontId="95" fillId="61" borderId="11" xfId="0" applyFont="1" applyFill="1" applyBorder="1" applyAlignment="1">
      <alignment vertical="center" wrapText="1"/>
    </xf>
    <xf numFmtId="0" fontId="99" fillId="0" borderId="0" xfId="0" applyFont="1"/>
    <xf numFmtId="0" fontId="95" fillId="0" borderId="0" xfId="0" quotePrefix="1" applyFont="1" applyAlignment="1">
      <alignment horizontal="left" vertical="center"/>
    </xf>
    <xf numFmtId="0" fontId="97" fillId="0" borderId="0" xfId="0" applyFont="1" applyAlignment="1">
      <alignment vertical="center"/>
    </xf>
    <xf numFmtId="0" fontId="95" fillId="0" borderId="22" xfId="0" applyFont="1" applyBorder="1" applyAlignment="1">
      <alignment horizontal="left"/>
    </xf>
    <xf numFmtId="0" fontId="95" fillId="64" borderId="11" xfId="0" quotePrefix="1" applyFont="1" applyFill="1" applyBorder="1" applyAlignment="1">
      <alignment horizontal="left" vertical="center"/>
    </xf>
    <xf numFmtId="0" fontId="95" fillId="64" borderId="11" xfId="0" applyFont="1" applyFill="1" applyBorder="1" applyAlignment="1">
      <alignment horizontal="left" vertical="center"/>
    </xf>
    <xf numFmtId="0" fontId="95" fillId="64" borderId="11" xfId="0" applyFont="1" applyFill="1" applyBorder="1" applyAlignment="1">
      <alignment horizontal="left" vertical="center" wrapText="1"/>
    </xf>
    <xf numFmtId="0" fontId="19" fillId="64" borderId="11" xfId="0" applyFont="1" applyFill="1" applyBorder="1" applyAlignment="1">
      <alignment horizontal="left" vertical="center"/>
    </xf>
    <xf numFmtId="49" fontId="19" fillId="61" borderId="11" xfId="0" applyNumberFormat="1" applyFont="1" applyFill="1" applyBorder="1" applyAlignment="1">
      <alignment horizontal="left" vertical="center"/>
    </xf>
    <xf numFmtId="0" fontId="19" fillId="61" borderId="0" xfId="0" applyFont="1" applyFill="1"/>
    <xf numFmtId="0" fontId="35" fillId="0" borderId="0" xfId="0" applyFont="1"/>
    <xf numFmtId="0" fontId="19" fillId="0" borderId="0" xfId="0" applyFont="1" applyAlignment="1">
      <alignment horizontal="center" vertical="center"/>
    </xf>
    <xf numFmtId="0" fontId="19" fillId="0" borderId="0" xfId="0" applyFont="1" applyAlignment="1">
      <alignment vertical="center"/>
    </xf>
    <xf numFmtId="0" fontId="19" fillId="0" borderId="11" xfId="0" applyFont="1" applyBorder="1" applyAlignment="1">
      <alignment horizontal="left" vertical="center" wrapText="1"/>
    </xf>
    <xf numFmtId="0" fontId="19" fillId="0" borderId="18" xfId="0" applyFont="1" applyBorder="1" applyAlignment="1">
      <alignment vertical="center" wrapText="1"/>
    </xf>
    <xf numFmtId="0" fontId="19" fillId="0" borderId="18" xfId="0" applyFont="1" applyBorder="1" applyAlignment="1">
      <alignment horizontal="left" vertical="center" wrapText="1"/>
    </xf>
    <xf numFmtId="0" fontId="19" fillId="64" borderId="11" xfId="0" applyFont="1" applyFill="1" applyBorder="1" applyAlignment="1">
      <alignment horizontal="left" vertical="center" wrapText="1"/>
    </xf>
    <xf numFmtId="0" fontId="19" fillId="61" borderId="11" xfId="0" quotePrefix="1" applyFont="1" applyFill="1" applyBorder="1" applyAlignment="1">
      <alignment horizontal="left" vertical="center"/>
    </xf>
    <xf numFmtId="0" fontId="19" fillId="61" borderId="18" xfId="0" applyFont="1" applyFill="1" applyBorder="1" applyAlignment="1">
      <alignment vertical="center" wrapText="1"/>
    </xf>
    <xf numFmtId="0" fontId="19" fillId="0" borderId="19" xfId="0" applyFont="1" applyBorder="1" applyAlignment="1">
      <alignment vertical="center" wrapText="1"/>
    </xf>
    <xf numFmtId="0" fontId="19" fillId="0" borderId="11" xfId="0" applyFont="1" applyBorder="1" applyAlignment="1">
      <alignment horizontal="left" vertical="center"/>
    </xf>
    <xf numFmtId="0" fontId="19" fillId="0" borderId="0" xfId="0" quotePrefix="1" applyFont="1" applyAlignment="1">
      <alignment horizontal="center" vertical="center"/>
    </xf>
    <xf numFmtId="0" fontId="19" fillId="0" borderId="0" xfId="0" applyFont="1" applyAlignment="1">
      <alignment vertical="center" wrapText="1"/>
    </xf>
    <xf numFmtId="0" fontId="19" fillId="0" borderId="0" xfId="0" applyFont="1" applyAlignment="1">
      <alignment horizontal="left" vertical="center" wrapText="1"/>
    </xf>
    <xf numFmtId="0" fontId="19" fillId="62" borderId="11" xfId="0" applyFont="1" applyFill="1" applyBorder="1" applyAlignment="1">
      <alignment vertical="center" wrapText="1"/>
    </xf>
    <xf numFmtId="0" fontId="19" fillId="62" borderId="11" xfId="0" applyFont="1" applyFill="1" applyBorder="1" applyAlignment="1">
      <alignment horizontal="left" vertical="center" wrapText="1"/>
    </xf>
    <xf numFmtId="0" fontId="19" fillId="0" borderId="11" xfId="0" applyFont="1" applyBorder="1" applyAlignment="1">
      <alignment vertical="center"/>
    </xf>
    <xf numFmtId="0" fontId="19" fillId="0" borderId="18" xfId="0" applyFont="1" applyBorder="1" applyAlignment="1">
      <alignment vertical="center"/>
    </xf>
    <xf numFmtId="0" fontId="19" fillId="63" borderId="11" xfId="0" applyFont="1" applyFill="1" applyBorder="1" applyAlignment="1">
      <alignment vertical="center"/>
    </xf>
    <xf numFmtId="0" fontId="19" fillId="61" borderId="0" xfId="0" applyFont="1" applyFill="1" applyAlignment="1">
      <alignment horizontal="left" vertical="top"/>
    </xf>
    <xf numFmtId="0" fontId="3" fillId="0" borderId="29" xfId="0" applyFont="1" applyBorder="1"/>
    <xf numFmtId="0" fontId="5" fillId="0" borderId="29" xfId="0" applyFont="1" applyBorder="1"/>
    <xf numFmtId="0" fontId="19" fillId="61" borderId="0" xfId="0" applyFont="1" applyFill="1" applyAlignment="1">
      <alignment horizontal="left" vertical="center"/>
    </xf>
    <xf numFmtId="0" fontId="19" fillId="61" borderId="18" xfId="0" applyFont="1" applyFill="1" applyBorder="1" applyAlignment="1">
      <alignment horizontal="left" vertical="top"/>
    </xf>
    <xf numFmtId="0" fontId="3" fillId="61" borderId="17" xfId="0" applyFont="1" applyFill="1" applyBorder="1" applyAlignment="1">
      <alignment horizontal="left" vertical="top" wrapText="1"/>
    </xf>
    <xf numFmtId="0" fontId="3" fillId="0" borderId="11" xfId="0" applyFont="1" applyBorder="1" applyAlignment="1">
      <alignment vertical="top" wrapText="1"/>
    </xf>
    <xf numFmtId="0" fontId="3" fillId="0" borderId="17" xfId="0" applyFont="1" applyBorder="1" applyAlignment="1">
      <alignment horizontal="left" vertical="top" wrapText="1"/>
    </xf>
    <xf numFmtId="0" fontId="3" fillId="23" borderId="11" xfId="0" applyFont="1" applyFill="1" applyBorder="1" applyAlignment="1">
      <alignment horizontal="left" vertical="top" wrapText="1"/>
    </xf>
    <xf numFmtId="0" fontId="3" fillId="61" borderId="17" xfId="0" applyFont="1" applyFill="1" applyBorder="1" applyAlignment="1">
      <alignment vertical="top" wrapText="1"/>
    </xf>
    <xf numFmtId="0" fontId="3" fillId="0" borderId="17" xfId="0" applyFont="1" applyBorder="1" applyAlignment="1">
      <alignment vertical="top" wrapText="1"/>
    </xf>
    <xf numFmtId="0" fontId="3" fillId="0" borderId="17" xfId="0" applyFont="1" applyBorder="1" applyAlignment="1">
      <alignment vertical="center" wrapText="1"/>
    </xf>
    <xf numFmtId="0" fontId="3" fillId="61" borderId="17" xfId="0" applyFont="1" applyFill="1" applyBorder="1" applyAlignment="1">
      <alignment vertical="center" wrapText="1"/>
    </xf>
    <xf numFmtId="0" fontId="3" fillId="0" borderId="11" xfId="0" applyFont="1" applyBorder="1" applyAlignment="1">
      <alignment horizontal="left" vertical="top" wrapText="1"/>
    </xf>
    <xf numFmtId="0" fontId="3" fillId="0" borderId="20" xfId="0" applyFont="1" applyBorder="1" applyAlignment="1">
      <alignment horizontal="left" vertical="top" wrapText="1"/>
    </xf>
    <xf numFmtId="0" fontId="3" fillId="61" borderId="20" xfId="0" applyFont="1" applyFill="1" applyBorder="1" applyAlignment="1">
      <alignment horizontal="left" vertical="top" wrapText="1"/>
    </xf>
    <xf numFmtId="0" fontId="19" fillId="61" borderId="17" xfId="0" applyFont="1" applyFill="1" applyBorder="1" applyAlignment="1">
      <alignment horizontal="left" vertical="top" wrapText="1"/>
    </xf>
    <xf numFmtId="0" fontId="3" fillId="0" borderId="11" xfId="0" applyFont="1" applyBorder="1" applyAlignment="1">
      <alignment horizontal="left" vertical="top"/>
    </xf>
    <xf numFmtId="0" fontId="3" fillId="0" borderId="17" xfId="0" applyFont="1" applyBorder="1" applyAlignment="1">
      <alignment horizontal="left" vertical="top"/>
    </xf>
    <xf numFmtId="0" fontId="19" fillId="61" borderId="17" xfId="0" applyFont="1" applyFill="1" applyBorder="1" applyAlignment="1">
      <alignment vertical="center" wrapText="1"/>
    </xf>
    <xf numFmtId="0" fontId="7" fillId="0" borderId="0" xfId="0" applyFont="1" applyAlignment="1">
      <alignment horizontal="left" wrapText="1"/>
    </xf>
    <xf numFmtId="0" fontId="3" fillId="61" borderId="0" xfId="0" applyFont="1" applyFill="1"/>
    <xf numFmtId="0" fontId="3" fillId="61" borderId="0" xfId="0" applyFont="1" applyFill="1" applyAlignment="1">
      <alignment vertical="center" wrapText="1"/>
    </xf>
    <xf numFmtId="0" fontId="95" fillId="0" borderId="11" xfId="0" applyFont="1" applyBorder="1" applyAlignment="1">
      <alignment vertical="top" wrapText="1"/>
    </xf>
    <xf numFmtId="0" fontId="19" fillId="0" borderId="0" xfId="0" applyFont="1" applyAlignment="1">
      <alignment horizontal="left" vertical="top" wrapText="1"/>
    </xf>
    <xf numFmtId="0" fontId="18" fillId="0" borderId="0" xfId="0" applyFont="1"/>
    <xf numFmtId="0" fontId="5" fillId="0" borderId="0" xfId="0" applyFont="1"/>
    <xf numFmtId="0" fontId="18" fillId="61" borderId="11" xfId="0" applyFont="1" applyFill="1" applyBorder="1" applyAlignment="1">
      <alignment horizontal="left" vertical="top"/>
    </xf>
    <xf numFmtId="0" fontId="100" fillId="61" borderId="11" xfId="0" applyFont="1" applyFill="1" applyBorder="1" applyAlignment="1">
      <alignment vertical="center" wrapText="1"/>
    </xf>
    <xf numFmtId="0" fontId="3" fillId="0" borderId="0" xfId="0" applyFont="1" applyAlignment="1">
      <alignment horizontal="left"/>
    </xf>
    <xf numFmtId="0" fontId="97" fillId="0" borderId="0" xfId="0" applyFont="1" applyAlignment="1">
      <alignment horizontal="left"/>
    </xf>
    <xf numFmtId="0" fontId="19" fillId="61" borderId="11" xfId="0" applyFont="1" applyFill="1" applyBorder="1" applyAlignment="1">
      <alignment horizontal="left" vertical="top"/>
    </xf>
    <xf numFmtId="0" fontId="19" fillId="61" borderId="0" xfId="0" applyFont="1" applyFill="1" applyAlignment="1">
      <alignment horizontal="left" vertical="top" wrapText="1"/>
    </xf>
    <xf numFmtId="0" fontId="3" fillId="0" borderId="11" xfId="0" applyFont="1" applyBorder="1" applyAlignment="1">
      <alignment horizontal="center"/>
    </xf>
    <xf numFmtId="0" fontId="3" fillId="0" borderId="11" xfId="0" applyFont="1" applyBorder="1" applyAlignment="1">
      <alignment vertical="center" wrapText="1"/>
    </xf>
    <xf numFmtId="0" fontId="3" fillId="61" borderId="11" xfId="0" applyFont="1" applyFill="1" applyBorder="1" applyAlignment="1">
      <alignment horizontal="left" vertical="top" wrapText="1"/>
    </xf>
    <xf numFmtId="0" fontId="3" fillId="61" borderId="11" xfId="0" applyFont="1" applyFill="1" applyBorder="1" applyAlignment="1">
      <alignment horizontal="left" vertical="top"/>
    </xf>
    <xf numFmtId="0" fontId="6" fillId="61" borderId="11" xfId="0" applyFont="1" applyFill="1" applyBorder="1" applyAlignment="1">
      <alignment horizontal="left" vertical="top"/>
    </xf>
    <xf numFmtId="0" fontId="3" fillId="61" borderId="17" xfId="0" applyFont="1" applyFill="1" applyBorder="1" applyAlignment="1">
      <alignment horizontal="left" vertical="top"/>
    </xf>
    <xf numFmtId="0" fontId="3" fillId="0" borderId="22" xfId="0" applyFont="1" applyBorder="1" applyAlignment="1">
      <alignment horizontal="center" vertical="center" wrapText="1"/>
    </xf>
    <xf numFmtId="0" fontId="95" fillId="0" borderId="0" xfId="0" applyFont="1" applyAlignment="1">
      <alignment vertical="top" wrapText="1"/>
    </xf>
    <xf numFmtId="0" fontId="95" fillId="0" borderId="11" xfId="0" applyFont="1" applyBorder="1" applyAlignment="1">
      <alignment horizontal="left" vertical="top" wrapText="1"/>
    </xf>
    <xf numFmtId="0" fontId="3" fillId="61" borderId="20" xfId="0" applyFont="1" applyFill="1" applyBorder="1" applyAlignment="1">
      <alignment horizontal="left" vertical="top"/>
    </xf>
    <xf numFmtId="0" fontId="19" fillId="61" borderId="17" xfId="0" applyFont="1" applyFill="1" applyBorder="1" applyAlignment="1">
      <alignment horizontal="left" vertical="top"/>
    </xf>
    <xf numFmtId="16" fontId="3" fillId="0" borderId="11" xfId="0" applyNumberFormat="1" applyFont="1" applyBorder="1" applyAlignment="1">
      <alignment horizontal="left" vertical="top"/>
    </xf>
    <xf numFmtId="0" fontId="18" fillId="61" borderId="0" xfId="0" applyFont="1" applyFill="1" applyAlignment="1">
      <alignment horizontal="left" vertical="top"/>
    </xf>
    <xf numFmtId="16" fontId="3" fillId="0" borderId="0" xfId="0" applyNumberFormat="1" applyFont="1" applyAlignment="1">
      <alignment horizontal="left" vertical="top"/>
    </xf>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6" fillId="0" borderId="0" xfId="0" applyFont="1" applyAlignment="1">
      <alignment horizontal="center" vertical="center" wrapText="1"/>
    </xf>
    <xf numFmtId="0" fontId="95" fillId="0" borderId="0" xfId="0" applyFont="1" applyAlignment="1">
      <alignment horizontal="center" vertical="center" wrapText="1"/>
    </xf>
    <xf numFmtId="0" fontId="3" fillId="0" borderId="11" xfId="0" applyFont="1" applyBorder="1" applyAlignment="1">
      <alignment horizontal="center" vertical="center" wrapText="1"/>
    </xf>
    <xf numFmtId="0" fontId="3" fillId="23" borderId="11" xfId="0" applyFont="1" applyFill="1" applyBorder="1" applyAlignment="1">
      <alignment horizontal="center" vertical="center" wrapText="1"/>
    </xf>
    <xf numFmtId="0" fontId="3" fillId="0" borderId="11" xfId="0" applyFont="1" applyBorder="1" applyAlignment="1">
      <alignment horizontal="center" vertical="center"/>
    </xf>
    <xf numFmtId="0" fontId="98" fillId="0" borderId="0" xfId="0" applyFont="1" applyAlignment="1">
      <alignment horizontal="center" vertical="center"/>
    </xf>
    <xf numFmtId="0" fontId="20" fillId="0" borderId="0" xfId="0" applyFont="1" applyAlignment="1">
      <alignment horizontal="center" vertical="center" wrapText="1"/>
    </xf>
    <xf numFmtId="0" fontId="8" fillId="0" borderId="0" xfId="0" applyFont="1" applyAlignment="1">
      <alignment horizontal="center" vertical="center"/>
    </xf>
    <xf numFmtId="0" fontId="0" fillId="0" borderId="0" xfId="0" applyAlignment="1">
      <alignment horizontal="center" vertical="center"/>
    </xf>
    <xf numFmtId="0" fontId="98" fillId="0" borderId="22" xfId="0" applyFont="1" applyBorder="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xf>
    <xf numFmtId="0" fontId="31" fillId="0" borderId="0" xfId="0" applyFont="1" applyAlignment="1">
      <alignment horizontal="center" vertical="center"/>
    </xf>
    <xf numFmtId="0" fontId="93" fillId="0" borderId="0" xfId="0" applyFont="1" applyAlignment="1">
      <alignment horizontal="center" vertical="center"/>
    </xf>
    <xf numFmtId="0" fontId="8" fillId="0" borderId="0" xfId="0" applyFont="1" applyAlignment="1">
      <alignment horizontal="center" vertical="center" wrapText="1"/>
    </xf>
    <xf numFmtId="0" fontId="102" fillId="0" borderId="0" xfId="0" applyFont="1" applyAlignment="1">
      <alignment horizontal="center" vertical="center"/>
    </xf>
    <xf numFmtId="0" fontId="3" fillId="0" borderId="22" xfId="0" applyFont="1" applyBorder="1" applyAlignment="1">
      <alignment horizontal="center" vertical="center"/>
    </xf>
    <xf numFmtId="0" fontId="16" fillId="0" borderId="0" xfId="0" applyFont="1" applyAlignment="1">
      <alignment horizontal="center" vertical="center"/>
    </xf>
    <xf numFmtId="0" fontId="6" fillId="0" borderId="0" xfId="0" applyFont="1" applyAlignment="1">
      <alignment horizontal="center" vertical="center"/>
    </xf>
    <xf numFmtId="0" fontId="3" fillId="0" borderId="32"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Alignment="1">
      <alignment horizontal="left" indent="18"/>
    </xf>
    <xf numFmtId="0" fontId="95" fillId="0" borderId="0" xfId="0" applyFont="1" applyAlignment="1">
      <alignment horizontal="left" indent="18"/>
    </xf>
    <xf numFmtId="0" fontId="98" fillId="0" borderId="0" xfId="0" applyFont="1" applyAlignment="1">
      <alignment horizontal="left" indent="18"/>
    </xf>
    <xf numFmtId="0" fontId="97" fillId="0" borderId="0" xfId="0" applyFont="1" applyAlignment="1">
      <alignment horizontal="left" indent="18"/>
    </xf>
    <xf numFmtId="0" fontId="98" fillId="0" borderId="0" xfId="0" applyFont="1" applyAlignment="1">
      <alignment wrapText="1"/>
    </xf>
    <xf numFmtId="0" fontId="98" fillId="0" borderId="0" xfId="0" applyFont="1" applyAlignment="1">
      <alignment horizontal="left" vertical="top"/>
    </xf>
    <xf numFmtId="0" fontId="98" fillId="0" borderId="11" xfId="0" applyFont="1" applyBorder="1" applyAlignment="1">
      <alignment wrapText="1"/>
    </xf>
    <xf numFmtId="0" fontId="5" fillId="0" borderId="0" xfId="0" applyFont="1" applyAlignment="1">
      <alignment vertical="center" wrapText="1"/>
    </xf>
    <xf numFmtId="0" fontId="3" fillId="0" borderId="0" xfId="0" applyFont="1" applyAlignment="1">
      <alignment horizontal="left" vertical="center"/>
    </xf>
    <xf numFmtId="0" fontId="31" fillId="0" borderId="0" xfId="0" applyFont="1" applyAlignment="1">
      <alignment horizontal="left" vertical="center"/>
    </xf>
    <xf numFmtId="0" fontId="95" fillId="0" borderId="0" xfId="0" applyFont="1" applyAlignment="1">
      <alignment horizontal="left" indent="15"/>
    </xf>
    <xf numFmtId="0" fontId="3" fillId="0" borderId="0" xfId="0" applyFont="1" applyAlignment="1">
      <alignment horizontal="left" indent="40"/>
    </xf>
    <xf numFmtId="0" fontId="12" fillId="61" borderId="0" xfId="0" applyFont="1" applyFill="1" applyAlignment="1">
      <alignment horizontal="left" vertical="center"/>
    </xf>
    <xf numFmtId="0" fontId="33" fillId="61" borderId="0" xfId="0" applyFont="1" applyFill="1"/>
    <xf numFmtId="0" fontId="3" fillId="61" borderId="0" xfId="0" applyFont="1" applyFill="1" applyAlignment="1">
      <alignment wrapText="1"/>
    </xf>
    <xf numFmtId="0" fontId="95" fillId="61" borderId="0" xfId="0" applyFont="1" applyFill="1"/>
    <xf numFmtId="0" fontId="4" fillId="61" borderId="0" xfId="0" applyFont="1" applyFill="1" applyAlignment="1">
      <alignment horizontal="left" vertical="center"/>
    </xf>
    <xf numFmtId="0" fontId="35" fillId="68" borderId="0" xfId="0" applyFont="1" applyFill="1"/>
    <xf numFmtId="0" fontId="98" fillId="61" borderId="11" xfId="0" applyFont="1" applyFill="1" applyBorder="1"/>
    <xf numFmtId="0" fontId="94" fillId="61" borderId="11" xfId="0" applyFont="1" applyFill="1" applyBorder="1" applyAlignment="1">
      <alignment horizontal="left" vertical="top" wrapText="1"/>
    </xf>
    <xf numFmtId="0" fontId="3" fillId="0" borderId="20" xfId="0" applyFont="1" applyBorder="1" applyAlignment="1">
      <alignment vertical="center" wrapText="1"/>
    </xf>
    <xf numFmtId="0" fontId="3" fillId="0" borderId="22" xfId="0" applyFont="1" applyBorder="1" applyAlignment="1">
      <alignment vertical="center" wrapText="1"/>
    </xf>
    <xf numFmtId="0" fontId="3" fillId="0" borderId="10" xfId="0" applyFont="1" applyBorder="1" applyAlignment="1">
      <alignment vertical="center" wrapText="1"/>
    </xf>
    <xf numFmtId="0" fontId="3" fillId="0" borderId="32" xfId="0" applyFont="1" applyBorder="1" applyAlignment="1">
      <alignment vertical="center" wrapText="1"/>
    </xf>
    <xf numFmtId="0" fontId="19" fillId="0" borderId="11" xfId="0" applyFont="1" applyBorder="1" applyAlignment="1">
      <alignment vertical="center" wrapText="1"/>
    </xf>
    <xf numFmtId="0" fontId="96" fillId="0" borderId="0" xfId="0" applyFont="1" applyAlignment="1">
      <alignment horizontal="left"/>
    </xf>
    <xf numFmtId="49" fontId="19" fillId="0" borderId="11" xfId="0" applyNumberFormat="1" applyFont="1" applyBorder="1" applyAlignment="1">
      <alignment horizontal="left" vertical="center"/>
    </xf>
    <xf numFmtId="0" fontId="19" fillId="61" borderId="30" xfId="0" applyFont="1" applyFill="1" applyBorder="1" applyAlignment="1">
      <alignment vertical="center" wrapText="1"/>
    </xf>
    <xf numFmtId="0" fontId="19" fillId="61" borderId="11" xfId="0" quotePrefix="1" applyFont="1" applyFill="1" applyBorder="1" applyAlignment="1">
      <alignment horizontal="left" vertical="center" wrapText="1"/>
    </xf>
    <xf numFmtId="0" fontId="19" fillId="61" borderId="11" xfId="0" applyFont="1" applyFill="1" applyBorder="1" applyAlignment="1">
      <alignment vertical="center"/>
    </xf>
    <xf numFmtId="0" fontId="19" fillId="63" borderId="11" xfId="0" applyFont="1" applyFill="1" applyBorder="1" applyAlignment="1">
      <alignment vertical="center" wrapText="1"/>
    </xf>
    <xf numFmtId="49" fontId="95" fillId="61" borderId="11" xfId="0" applyNumberFormat="1" applyFont="1" applyFill="1" applyBorder="1" applyAlignment="1">
      <alignment horizontal="left" vertical="center"/>
    </xf>
    <xf numFmtId="0" fontId="19" fillId="61" borderId="18" xfId="0" applyFont="1" applyFill="1" applyBorder="1" applyAlignment="1">
      <alignment horizontal="left" vertical="center"/>
    </xf>
    <xf numFmtId="0" fontId="19" fillId="61" borderId="0" xfId="0" quotePrefix="1" applyFont="1" applyFill="1" applyAlignment="1">
      <alignment horizontal="left" vertical="center"/>
    </xf>
    <xf numFmtId="0" fontId="97" fillId="64" borderId="11" xfId="0" applyFont="1" applyFill="1" applyBorder="1" applyAlignment="1">
      <alignment vertical="center" wrapText="1"/>
    </xf>
    <xf numFmtId="0" fontId="95" fillId="0" borderId="33" xfId="0" applyFont="1" applyBorder="1" applyAlignment="1">
      <alignment horizontal="left" vertical="center" wrapText="1"/>
    </xf>
    <xf numFmtId="0" fontId="97" fillId="0" borderId="21" xfId="0" applyFont="1" applyBorder="1" applyAlignment="1">
      <alignment vertical="center" wrapText="1"/>
    </xf>
    <xf numFmtId="0" fontId="95" fillId="0" borderId="21" xfId="0" applyFont="1" applyBorder="1" applyAlignment="1">
      <alignment vertical="center" wrapText="1"/>
    </xf>
    <xf numFmtId="0" fontId="95" fillId="61" borderId="11" xfId="0" quotePrefix="1" applyFont="1" applyFill="1" applyBorder="1" applyAlignment="1">
      <alignment horizontal="left" vertical="center"/>
    </xf>
    <xf numFmtId="0" fontId="19" fillId="0" borderId="16" xfId="0" applyFont="1" applyBorder="1" applyAlignment="1">
      <alignment textRotation="90" wrapText="1"/>
    </xf>
    <xf numFmtId="0" fontId="19" fillId="0" borderId="10" xfId="0" applyFont="1" applyBorder="1" applyAlignment="1">
      <alignment horizontal="center"/>
    </xf>
    <xf numFmtId="0" fontId="19" fillId="0" borderId="35" xfId="0" applyFont="1" applyBorder="1" applyAlignment="1">
      <alignment horizontal="center"/>
    </xf>
    <xf numFmtId="0" fontId="19" fillId="0" borderId="36" xfId="0" applyFont="1" applyBorder="1" applyAlignment="1">
      <alignment horizontal="center" wrapText="1"/>
    </xf>
    <xf numFmtId="0" fontId="40" fillId="61" borderId="0" xfId="0" applyFont="1" applyFill="1" applyAlignment="1">
      <alignment horizontal="left" vertical="center"/>
    </xf>
    <xf numFmtId="0" fontId="103" fillId="0" borderId="0" xfId="0" applyFont="1" applyProtection="1">
      <protection locked="0"/>
    </xf>
    <xf numFmtId="0" fontId="103" fillId="0" borderId="0" xfId="0" applyFont="1"/>
    <xf numFmtId="14" fontId="19" fillId="0" borderId="11" xfId="0" applyNumberFormat="1" applyFont="1" applyBorder="1" applyAlignment="1">
      <alignment horizontal="center" vertical="center" wrapText="1"/>
    </xf>
    <xf numFmtId="0" fontId="22" fillId="0" borderId="0" xfId="0" applyFont="1" applyAlignment="1">
      <alignment horizontal="center" vertical="top" wrapText="1"/>
    </xf>
    <xf numFmtId="0" fontId="95" fillId="61" borderId="32" xfId="0" applyFont="1" applyFill="1" applyBorder="1"/>
    <xf numFmtId="0" fontId="0" fillId="0" borderId="21" xfId="0" applyBorder="1"/>
    <xf numFmtId="0" fontId="19" fillId="0" borderId="11" xfId="231" applyFont="1" applyBorder="1" applyAlignment="1">
      <alignment horizontal="left" vertical="top"/>
    </xf>
    <xf numFmtId="14" fontId="19" fillId="0" borderId="11" xfId="231" applyNumberFormat="1" applyFont="1" applyBorder="1" applyAlignment="1">
      <alignment horizontal="center" vertical="top" wrapText="1"/>
    </xf>
    <xf numFmtId="16" fontId="95" fillId="69" borderId="11" xfId="0" applyNumberFormat="1" applyFont="1" applyFill="1" applyBorder="1" applyAlignment="1">
      <alignment horizontal="center" vertical="top"/>
    </xf>
    <xf numFmtId="14" fontId="19" fillId="0" borderId="11" xfId="231" applyNumberFormat="1" applyFont="1" applyBorder="1" applyAlignment="1">
      <alignment horizontal="center" vertical="center" wrapText="1"/>
    </xf>
    <xf numFmtId="0" fontId="19" fillId="0" borderId="11" xfId="231" applyFont="1" applyBorder="1" applyAlignment="1">
      <alignment horizontal="center" vertical="center" wrapText="1"/>
    </xf>
    <xf numFmtId="0" fontId="19" fillId="70" borderId="11" xfId="231" applyFont="1" applyFill="1" applyBorder="1" applyAlignment="1">
      <alignment horizontal="center" vertical="center" wrapText="1"/>
    </xf>
    <xf numFmtId="14" fontId="19" fillId="71" borderId="11" xfId="0" applyNumberFormat="1" applyFont="1" applyFill="1" applyBorder="1" applyAlignment="1">
      <alignment horizontal="center" vertical="top" wrapText="1"/>
    </xf>
    <xf numFmtId="0" fontId="19" fillId="0" borderId="11" xfId="231" applyFont="1" applyBorder="1" applyAlignment="1">
      <alignment horizontal="center" vertical="center"/>
    </xf>
    <xf numFmtId="0" fontId="95" fillId="72" borderId="11" xfId="0" applyFont="1" applyFill="1" applyBorder="1" applyAlignment="1">
      <alignment horizontal="center" vertical="top" wrapText="1"/>
    </xf>
    <xf numFmtId="0" fontId="0" fillId="0" borderId="11" xfId="0" applyBorder="1" applyAlignment="1">
      <alignment horizontal="center" vertical="center"/>
    </xf>
    <xf numFmtId="0" fontId="3" fillId="0" borderId="11" xfId="231" applyFont="1" applyBorder="1" applyAlignment="1">
      <alignment horizontal="center" vertical="center"/>
    </xf>
    <xf numFmtId="1" fontId="19" fillId="0" borderId="11" xfId="231" applyNumberFormat="1" applyFont="1" applyBorder="1" applyAlignment="1">
      <alignment horizontal="center" vertical="center" wrapText="1"/>
    </xf>
    <xf numFmtId="14" fontId="19" fillId="74" borderId="11" xfId="231" applyNumberFormat="1" applyFont="1" applyFill="1" applyBorder="1" applyAlignment="1">
      <alignment horizontal="center" vertical="top" wrapText="1"/>
    </xf>
    <xf numFmtId="0" fontId="2" fillId="0" borderId="11" xfId="231" applyBorder="1" applyAlignment="1">
      <alignment horizontal="center" vertical="center"/>
    </xf>
    <xf numFmtId="0" fontId="2" fillId="0" borderId="0" xfId="231"/>
    <xf numFmtId="0" fontId="22" fillId="0" borderId="0" xfId="231" applyFont="1" applyAlignment="1">
      <alignment horizontal="center" vertical="top" wrapText="1"/>
    </xf>
    <xf numFmtId="0" fontId="104" fillId="0" borderId="0" xfId="147" applyFont="1"/>
    <xf numFmtId="0" fontId="3" fillId="0" borderId="11" xfId="0" applyFont="1" applyBorder="1" applyAlignment="1">
      <alignment horizontal="right" vertical="center" wrapText="1"/>
    </xf>
    <xf numFmtId="0" fontId="3" fillId="0" borderId="0" xfId="0" applyFont="1" applyAlignment="1">
      <alignment horizontal="right" vertical="center" wrapText="1"/>
    </xf>
    <xf numFmtId="0" fontId="19" fillId="0" borderId="11" xfId="0" quotePrefix="1" applyFont="1" applyBorder="1" applyAlignment="1">
      <alignment vertical="center" wrapText="1"/>
    </xf>
    <xf numFmtId="0" fontId="3" fillId="61" borderId="11" xfId="0" applyFont="1" applyFill="1" applyBorder="1" applyAlignment="1">
      <alignment horizontal="left" vertical="center" wrapText="1"/>
    </xf>
    <xf numFmtId="0" fontId="97" fillId="0" borderId="0" xfId="0" applyFont="1" applyAlignment="1">
      <alignment horizontal="left" indent="20"/>
    </xf>
    <xf numFmtId="0" fontId="104" fillId="0" borderId="0" xfId="147" applyFont="1" applyAlignment="1">
      <alignment horizontal="left" indent="20"/>
    </xf>
    <xf numFmtId="0" fontId="95" fillId="61" borderId="0" xfId="0" applyFont="1" applyFill="1" applyAlignment="1">
      <alignment horizontal="left" vertical="top"/>
    </xf>
    <xf numFmtId="0" fontId="98" fillId="0" borderId="0" xfId="0" applyFont="1" applyProtection="1">
      <protection locked="0"/>
    </xf>
    <xf numFmtId="0" fontId="41" fillId="0" borderId="0" xfId="0" applyFont="1"/>
    <xf numFmtId="0" fontId="22" fillId="0" borderId="0" xfId="0" applyFont="1" applyAlignment="1">
      <alignment wrapText="1"/>
    </xf>
    <xf numFmtId="0" fontId="24" fillId="0" borderId="0" xfId="0" applyFont="1"/>
    <xf numFmtId="0" fontId="43" fillId="0" borderId="0" xfId="0" applyFont="1"/>
    <xf numFmtId="0" fontId="4" fillId="0" borderId="0" xfId="0" applyFont="1"/>
    <xf numFmtId="0" fontId="22" fillId="0" borderId="0" xfId="0" applyFont="1"/>
    <xf numFmtId="0" fontId="46" fillId="0" borderId="0" xfId="0" applyFont="1"/>
    <xf numFmtId="0" fontId="47" fillId="0" borderId="0" xfId="0" applyFont="1"/>
    <xf numFmtId="0" fontId="47" fillId="23" borderId="0" xfId="0" applyFont="1" applyFill="1"/>
    <xf numFmtId="0" fontId="48" fillId="0" borderId="0" xfId="0" applyFont="1"/>
    <xf numFmtId="0" fontId="41" fillId="0" borderId="0" xfId="0" applyFont="1" applyAlignment="1">
      <alignment horizontal="center" vertical="center"/>
    </xf>
    <xf numFmtId="0" fontId="19" fillId="0" borderId="39" xfId="0" applyFont="1" applyBorder="1" applyAlignment="1">
      <alignment textRotation="90" wrapText="1"/>
    </xf>
    <xf numFmtId="0" fontId="41" fillId="0" borderId="40" xfId="0" applyFont="1" applyBorder="1"/>
    <xf numFmtId="0" fontId="19" fillId="27" borderId="41" xfId="0" applyFont="1" applyFill="1" applyBorder="1" applyAlignment="1">
      <alignment horizontal="center" vertical="top" wrapText="1"/>
    </xf>
    <xf numFmtId="0" fontId="19" fillId="27" borderId="42" xfId="0" applyFont="1" applyFill="1" applyBorder="1" applyAlignment="1">
      <alignment horizontal="center" wrapText="1"/>
    </xf>
    <xf numFmtId="0" fontId="19" fillId="0" borderId="43"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8" xfId="0" applyFont="1" applyBorder="1" applyAlignment="1">
      <alignment horizontal="center" vertical="center" wrapText="1"/>
    </xf>
    <xf numFmtId="0" fontId="19" fillId="27" borderId="32" xfId="0" applyFont="1" applyFill="1" applyBorder="1" applyAlignment="1">
      <alignment horizontal="center" vertical="top" wrapText="1"/>
    </xf>
    <xf numFmtId="0" fontId="19" fillId="0" borderId="13" xfId="0" applyFont="1" applyBorder="1" applyAlignment="1">
      <alignment horizontal="center" vertical="center" wrapText="1"/>
    </xf>
    <xf numFmtId="0" fontId="19" fillId="27" borderId="10" xfId="0" applyFont="1" applyFill="1" applyBorder="1" applyAlignment="1">
      <alignment horizontal="center" wrapText="1"/>
    </xf>
    <xf numFmtId="0" fontId="19" fillId="0" borderId="44" xfId="0" applyFont="1" applyBorder="1" applyAlignment="1">
      <alignment horizontal="center" vertical="center" wrapText="1"/>
    </xf>
    <xf numFmtId="0" fontId="19" fillId="0" borderId="45" xfId="0" applyFont="1" applyBorder="1" applyAlignment="1">
      <alignment horizontal="center" vertical="center" wrapText="1"/>
    </xf>
    <xf numFmtId="0" fontId="19" fillId="27" borderId="46" xfId="0" applyFont="1" applyFill="1" applyBorder="1" applyAlignment="1">
      <alignment horizontal="center" wrapText="1"/>
    </xf>
    <xf numFmtId="0" fontId="19" fillId="28" borderId="37" xfId="0" applyFont="1" applyFill="1" applyBorder="1" applyAlignment="1">
      <alignment horizontal="center" textRotation="90" wrapText="1"/>
    </xf>
    <xf numFmtId="0" fontId="27" fillId="0" borderId="47" xfId="0" applyFont="1" applyBorder="1" applyAlignment="1">
      <alignment horizontal="center" vertical="center" wrapText="1"/>
    </xf>
    <xf numFmtId="0" fontId="19" fillId="0" borderId="13" xfId="0" applyFont="1" applyBorder="1" applyAlignment="1">
      <alignment horizontal="center" vertical="center"/>
    </xf>
    <xf numFmtId="1" fontId="3" fillId="75" borderId="37" xfId="0" applyNumberFormat="1" applyFont="1" applyFill="1" applyBorder="1" applyAlignment="1" applyProtection="1">
      <alignment horizontal="center" vertical="center"/>
      <protection locked="0"/>
    </xf>
    <xf numFmtId="164" fontId="19" fillId="0" borderId="48" xfId="189" applyNumberFormat="1" applyFont="1" applyFill="1" applyBorder="1" applyAlignment="1" applyProtection="1">
      <alignment horizontal="center" vertical="center"/>
    </xf>
    <xf numFmtId="164" fontId="19" fillId="0" borderId="13" xfId="189" applyNumberFormat="1" applyFont="1" applyFill="1" applyBorder="1" applyAlignment="1" applyProtection="1">
      <alignment horizontal="center" vertical="center"/>
    </xf>
    <xf numFmtId="1" fontId="19" fillId="27" borderId="10" xfId="0" applyNumberFormat="1" applyFont="1" applyFill="1" applyBorder="1" applyAlignment="1">
      <alignment horizontal="center" wrapText="1"/>
    </xf>
    <xf numFmtId="0" fontId="27" fillId="0" borderId="49" xfId="0" applyFont="1" applyBorder="1" applyAlignment="1">
      <alignment horizontal="center" vertical="center" wrapText="1"/>
    </xf>
    <xf numFmtId="0" fontId="41" fillId="0" borderId="0" xfId="0" applyFont="1" applyAlignment="1">
      <alignment horizontal="center" vertical="center" wrapText="1"/>
    </xf>
    <xf numFmtId="0" fontId="27" fillId="0" borderId="50" xfId="0" applyFont="1" applyBorder="1" applyAlignment="1">
      <alignment horizontal="center" vertical="center" wrapText="1"/>
    </xf>
    <xf numFmtId="0" fontId="19" fillId="0" borderId="24" xfId="0" applyFont="1" applyBorder="1" applyAlignment="1">
      <alignment horizontal="center" vertical="center"/>
    </xf>
    <xf numFmtId="1" fontId="3" fillId="75" borderId="23" xfId="0" applyNumberFormat="1" applyFont="1" applyFill="1" applyBorder="1" applyAlignment="1" applyProtection="1">
      <alignment horizontal="center" vertical="center"/>
      <protection locked="0"/>
    </xf>
    <xf numFmtId="0" fontId="27" fillId="0" borderId="52" xfId="0" applyFont="1" applyBorder="1" applyAlignment="1">
      <alignment horizontal="center" vertical="center" wrapText="1"/>
    </xf>
    <xf numFmtId="0" fontId="19" fillId="0" borderId="54" xfId="0" applyFont="1" applyBorder="1" applyAlignment="1">
      <alignment horizontal="center" vertical="center"/>
    </xf>
    <xf numFmtId="1" fontId="3" fillId="75" borderId="54" xfId="0" applyNumberFormat="1" applyFont="1" applyFill="1" applyBorder="1" applyAlignment="1" applyProtection="1">
      <alignment horizontal="center" vertical="center"/>
      <protection locked="0"/>
    </xf>
    <xf numFmtId="0" fontId="19" fillId="27" borderId="54" xfId="0" applyFont="1" applyFill="1" applyBorder="1" applyAlignment="1">
      <alignment horizontal="center" vertical="top" wrapText="1"/>
    </xf>
    <xf numFmtId="0" fontId="19" fillId="27" borderId="54" xfId="0" applyFont="1" applyFill="1" applyBorder="1" applyAlignment="1">
      <alignment horizontal="center" wrapText="1"/>
    </xf>
    <xf numFmtId="49" fontId="41" fillId="0" borderId="0" xfId="0" applyNumberFormat="1" applyFont="1" applyAlignment="1">
      <alignment horizontal="center" vertical="center"/>
    </xf>
    <xf numFmtId="164" fontId="3" fillId="0" borderId="11" xfId="189" applyNumberFormat="1" applyFont="1" applyFill="1" applyBorder="1" applyAlignment="1" applyProtection="1">
      <alignment horizontal="center" vertical="center"/>
    </xf>
    <xf numFmtId="0" fontId="49" fillId="0" borderId="0" xfId="0" applyFont="1" applyAlignment="1">
      <alignment vertical="center"/>
    </xf>
    <xf numFmtId="0" fontId="3" fillId="0" borderId="0" xfId="0" applyFont="1" applyAlignment="1">
      <alignment vertical="center"/>
    </xf>
    <xf numFmtId="165" fontId="43" fillId="0" borderId="0" xfId="0" applyNumberFormat="1" applyFont="1"/>
    <xf numFmtId="164" fontId="43" fillId="0" borderId="0" xfId="189" applyNumberFormat="1" applyFont="1" applyProtection="1"/>
    <xf numFmtId="10" fontId="43" fillId="0" borderId="0" xfId="189" applyNumberFormat="1" applyFont="1" applyProtection="1"/>
    <xf numFmtId="9" fontId="43" fillId="0" borderId="0" xfId="0" applyNumberFormat="1" applyFont="1"/>
    <xf numFmtId="0" fontId="18" fillId="0" borderId="11" xfId="0" applyFont="1" applyBorder="1" applyAlignment="1">
      <alignment horizontal="left" vertical="top" wrapText="1"/>
    </xf>
    <xf numFmtId="0" fontId="19" fillId="0" borderId="11" xfId="0" applyFont="1" applyBorder="1" applyAlignment="1">
      <alignment wrapText="1"/>
    </xf>
    <xf numFmtId="0" fontId="98" fillId="61" borderId="11" xfId="0" applyFont="1" applyFill="1" applyBorder="1" applyAlignment="1">
      <alignment wrapText="1"/>
    </xf>
    <xf numFmtId="0" fontId="0" fillId="61" borderId="0" xfId="0" applyFill="1" applyProtection="1">
      <protection locked="0"/>
    </xf>
    <xf numFmtId="0" fontId="3" fillId="23" borderId="0" xfId="0" applyFont="1" applyFill="1" applyAlignment="1">
      <alignment horizontal="right" vertical="center"/>
    </xf>
    <xf numFmtId="0" fontId="3" fillId="23" borderId="0" xfId="0" applyFont="1" applyFill="1"/>
    <xf numFmtId="0" fontId="3" fillId="0" borderId="0" xfId="0" applyFont="1" applyAlignment="1">
      <alignment horizontal="right" vertical="center"/>
    </xf>
    <xf numFmtId="0" fontId="6" fillId="0" borderId="0" xfId="0" applyFont="1" applyAlignment="1">
      <alignment vertical="center"/>
    </xf>
    <xf numFmtId="0" fontId="3" fillId="0" borderId="22" xfId="0" applyFont="1" applyBorder="1" applyAlignment="1">
      <alignment vertical="center"/>
    </xf>
    <xf numFmtId="0" fontId="7" fillId="0" borderId="22" xfId="0" applyFont="1" applyBorder="1" applyAlignment="1">
      <alignment vertical="center"/>
    </xf>
    <xf numFmtId="0" fontId="42" fillId="0" borderId="0" xfId="232" applyFont="1" applyAlignment="1">
      <alignment vertical="center"/>
    </xf>
    <xf numFmtId="0" fontId="25" fillId="0" borderId="0" xfId="232" applyFont="1"/>
    <xf numFmtId="0" fontId="22" fillId="0" borderId="0" xfId="232" applyAlignment="1">
      <alignment horizontal="left"/>
    </xf>
    <xf numFmtId="0" fontId="42" fillId="0" borderId="0" xfId="232" applyFont="1"/>
    <xf numFmtId="0" fontId="25" fillId="0" borderId="0" xfId="232" applyFont="1" applyAlignment="1">
      <alignment horizontal="left"/>
    </xf>
    <xf numFmtId="10" fontId="3" fillId="76" borderId="37" xfId="189" applyNumberFormat="1" applyFont="1" applyFill="1" applyBorder="1" applyAlignment="1" applyProtection="1">
      <alignment horizontal="center" vertical="center"/>
      <protection locked="0"/>
    </xf>
    <xf numFmtId="10" fontId="3" fillId="76" borderId="45" xfId="189" applyNumberFormat="1" applyFont="1" applyFill="1" applyBorder="1" applyAlignment="1" applyProtection="1">
      <alignment horizontal="center" vertical="center"/>
      <protection locked="0"/>
    </xf>
    <xf numFmtId="0" fontId="26" fillId="0" borderId="0" xfId="232" applyFont="1" applyAlignment="1">
      <alignment horizontal="left"/>
    </xf>
    <xf numFmtId="0" fontId="22" fillId="0" borderId="0" xfId="232"/>
    <xf numFmtId="164" fontId="22" fillId="0" borderId="0" xfId="232" applyNumberFormat="1"/>
    <xf numFmtId="164" fontId="19" fillId="0" borderId="0" xfId="187" applyNumberFormat="1" applyFont="1" applyFill="1" applyBorder="1" applyAlignment="1" applyProtection="1">
      <alignment horizontal="center" vertical="center"/>
    </xf>
    <xf numFmtId="1" fontId="0" fillId="0" borderId="0" xfId="0" applyNumberFormat="1"/>
    <xf numFmtId="0" fontId="95" fillId="0" borderId="33" xfId="0" applyFont="1" applyBorder="1"/>
    <xf numFmtId="14" fontId="19" fillId="0" borderId="0" xfId="0" applyNumberFormat="1" applyFont="1" applyAlignment="1">
      <alignment horizontal="center" vertical="center" wrapText="1"/>
    </xf>
    <xf numFmtId="165" fontId="106" fillId="0" borderId="0" xfId="0" applyNumberFormat="1" applyFont="1" applyAlignment="1">
      <alignment horizontal="center" vertical="center"/>
    </xf>
    <xf numFmtId="165" fontId="106" fillId="0" borderId="0" xfId="0" applyNumberFormat="1" applyFont="1" applyAlignment="1">
      <alignment horizontal="center" vertical="center" wrapText="1"/>
    </xf>
    <xf numFmtId="164" fontId="19" fillId="0" borderId="18" xfId="0" applyNumberFormat="1" applyFont="1" applyBorder="1" applyAlignment="1">
      <alignment horizontal="center" vertical="center" wrapText="1"/>
    </xf>
    <xf numFmtId="0" fontId="19" fillId="77" borderId="11" xfId="0" applyFont="1" applyFill="1" applyBorder="1" applyAlignment="1">
      <alignment vertical="top"/>
    </xf>
    <xf numFmtId="0" fontId="19" fillId="77" borderId="11" xfId="0" applyFont="1" applyFill="1" applyBorder="1" applyAlignment="1">
      <alignment horizontal="center" vertical="top"/>
    </xf>
    <xf numFmtId="0" fontId="17" fillId="0" borderId="10" xfId="0" applyFont="1" applyBorder="1" applyAlignment="1">
      <alignment horizontal="center" vertical="top" wrapText="1"/>
    </xf>
    <xf numFmtId="0" fontId="19" fillId="0" borderId="10" xfId="231" applyFont="1" applyBorder="1" applyAlignment="1">
      <alignment horizontal="center" vertical="center" wrapText="1"/>
    </xf>
    <xf numFmtId="1" fontId="19" fillId="0" borderId="10" xfId="231" applyNumberFormat="1" applyFont="1" applyBorder="1" applyAlignment="1">
      <alignment horizontal="center" vertical="center" wrapText="1"/>
    </xf>
    <xf numFmtId="0" fontId="3" fillId="0" borderId="10" xfId="231" applyFont="1" applyBorder="1" applyAlignment="1">
      <alignment horizontal="center" vertical="center"/>
    </xf>
    <xf numFmtId="0" fontId="19" fillId="0" borderId="0" xfId="231" applyFont="1" applyAlignment="1">
      <alignment horizontal="center" vertical="center" wrapText="1"/>
    </xf>
    <xf numFmtId="49" fontId="92" fillId="0" borderId="11" xfId="0" applyNumberFormat="1" applyFont="1" applyBorder="1" applyAlignment="1">
      <alignment vertical="top"/>
    </xf>
    <xf numFmtId="0" fontId="79" fillId="0" borderId="0" xfId="0" applyFont="1" applyAlignment="1" applyProtection="1">
      <alignment horizontal="left"/>
      <protection locked="0"/>
    </xf>
    <xf numFmtId="165" fontId="0" fillId="0" borderId="0" xfId="0" applyNumberFormat="1"/>
    <xf numFmtId="165" fontId="0" fillId="0" borderId="0" xfId="0" applyNumberFormat="1" applyAlignment="1">
      <alignment vertical="top"/>
    </xf>
    <xf numFmtId="0" fontId="79" fillId="0" borderId="0" xfId="0" applyFont="1" applyProtection="1">
      <protection locked="0"/>
    </xf>
    <xf numFmtId="0" fontId="107" fillId="0" borderId="11" xfId="0" applyFont="1" applyBorder="1" applyAlignment="1">
      <alignment horizontal="center" vertical="top"/>
    </xf>
    <xf numFmtId="165" fontId="19" fillId="0" borderId="0" xfId="0" applyNumberFormat="1" applyFont="1" applyAlignment="1">
      <alignment vertical="top" wrapText="1"/>
    </xf>
    <xf numFmtId="164" fontId="19" fillId="0" borderId="10" xfId="0" applyNumberFormat="1" applyFont="1" applyBorder="1" applyAlignment="1">
      <alignment horizontal="center" vertical="center" wrapText="1"/>
    </xf>
    <xf numFmtId="0" fontId="96" fillId="0" borderId="11" xfId="0" applyFont="1" applyBorder="1" applyAlignment="1">
      <alignment horizontal="center"/>
    </xf>
    <xf numFmtId="14" fontId="95" fillId="0" borderId="11" xfId="0" applyNumberFormat="1" applyFont="1" applyBorder="1" applyAlignment="1">
      <alignment horizontal="center"/>
    </xf>
    <xf numFmtId="0" fontId="95" fillId="71" borderId="11" xfId="0" applyFont="1" applyFill="1" applyBorder="1" applyAlignment="1">
      <alignment horizontal="center"/>
    </xf>
    <xf numFmtId="0" fontId="95" fillId="0" borderId="11" xfId="0" applyFont="1" applyBorder="1" applyAlignment="1">
      <alignment horizontal="center"/>
    </xf>
    <xf numFmtId="0" fontId="95" fillId="0" borderId="11" xfId="0" applyFont="1" applyBorder="1" applyAlignment="1">
      <alignment horizontal="center" vertical="center"/>
    </xf>
    <xf numFmtId="164" fontId="95" fillId="0" borderId="11" xfId="0" applyNumberFormat="1" applyFont="1" applyBorder="1" applyAlignment="1">
      <alignment horizontal="center"/>
    </xf>
    <xf numFmtId="0" fontId="95" fillId="72" borderId="11" xfId="0" applyFont="1" applyFill="1" applyBorder="1" applyAlignment="1">
      <alignment horizontal="center"/>
    </xf>
    <xf numFmtId="0" fontId="95" fillId="70" borderId="11" xfId="0" applyFont="1" applyFill="1" applyBorder="1" applyAlignment="1">
      <alignment horizontal="center"/>
    </xf>
    <xf numFmtId="0" fontId="18" fillId="0" borderId="11" xfId="0" applyFont="1" applyBorder="1" applyAlignment="1">
      <alignment horizontal="center" vertical="top"/>
    </xf>
    <xf numFmtId="0" fontId="7" fillId="0" borderId="22" xfId="0" applyFont="1" applyBorder="1"/>
    <xf numFmtId="0" fontId="7" fillId="0" borderId="31" xfId="0" applyFont="1" applyBorder="1"/>
    <xf numFmtId="0" fontId="6" fillId="0" borderId="11" xfId="0" applyFont="1" applyBorder="1" applyAlignment="1">
      <alignment horizontal="center" vertical="center" wrapText="1"/>
    </xf>
    <xf numFmtId="0" fontId="3" fillId="0" borderId="17" xfId="0" applyFont="1" applyBorder="1"/>
    <xf numFmtId="0" fontId="3" fillId="0" borderId="29" xfId="0" applyFont="1" applyBorder="1" applyAlignment="1">
      <alignment vertical="center"/>
    </xf>
    <xf numFmtId="0" fontId="7" fillId="0" borderId="29" xfId="0" applyFont="1" applyBorder="1" applyAlignment="1">
      <alignment vertical="center"/>
    </xf>
    <xf numFmtId="0" fontId="7" fillId="0" borderId="29" xfId="0" applyFont="1" applyBorder="1"/>
    <xf numFmtId="0" fontId="7" fillId="0" borderId="30" xfId="0" applyFont="1" applyBorder="1"/>
    <xf numFmtId="0" fontId="3" fillId="0" borderId="30" xfId="0" applyFont="1" applyBorder="1"/>
    <xf numFmtId="0" fontId="3" fillId="0" borderId="29" xfId="0" applyFont="1" applyBorder="1" applyAlignment="1">
      <alignment horizontal="left" vertical="center"/>
    </xf>
    <xf numFmtId="0" fontId="98" fillId="0" borderId="0" xfId="0" applyFont="1" applyAlignment="1">
      <alignment horizontal="left"/>
    </xf>
    <xf numFmtId="0" fontId="0" fillId="0" borderId="58" xfId="0" applyBorder="1" applyAlignment="1">
      <alignment horizontal="center"/>
    </xf>
    <xf numFmtId="0" fontId="0" fillId="0" borderId="0" xfId="0" applyAlignment="1">
      <alignment horizontal="center"/>
    </xf>
    <xf numFmtId="164" fontId="19" fillId="64" borderId="45" xfId="187" applyNumberFormat="1" applyFont="1" applyFill="1" applyBorder="1" applyAlignment="1" applyProtection="1">
      <alignment horizontal="center" vertical="center"/>
    </xf>
    <xf numFmtId="164" fontId="19" fillId="28" borderId="37" xfId="187" applyNumberFormat="1" applyFont="1" applyFill="1" applyBorder="1" applyAlignment="1" applyProtection="1">
      <alignment horizontal="center" vertical="center"/>
    </xf>
    <xf numFmtId="164" fontId="19" fillId="28" borderId="45" xfId="187" applyNumberFormat="1" applyFont="1" applyFill="1" applyBorder="1" applyAlignment="1" applyProtection="1">
      <alignment horizontal="center" vertical="center"/>
    </xf>
    <xf numFmtId="0" fontId="95" fillId="0" borderId="22" xfId="0" applyFont="1" applyBorder="1" applyAlignment="1">
      <alignment vertical="top" wrapText="1"/>
    </xf>
    <xf numFmtId="49" fontId="19" fillId="0" borderId="11" xfId="0" applyNumberFormat="1" applyFont="1" applyBorder="1" applyAlignment="1">
      <alignment vertical="top" wrapText="1"/>
    </xf>
    <xf numFmtId="49" fontId="19" fillId="0" borderId="11" xfId="0" quotePrefix="1" applyNumberFormat="1" applyFont="1" applyBorder="1" applyAlignment="1">
      <alignment vertical="top" wrapText="1"/>
    </xf>
    <xf numFmtId="49" fontId="19" fillId="0" borderId="11" xfId="0" applyNumberFormat="1" applyFont="1" applyBorder="1" applyAlignment="1">
      <alignment vertical="top"/>
    </xf>
    <xf numFmtId="0" fontId="19" fillId="0" borderId="0" xfId="0" applyFont="1" applyAlignment="1">
      <alignment horizontal="center" vertical="center" wrapText="1"/>
    </xf>
    <xf numFmtId="0" fontId="19" fillId="78" borderId="11" xfId="0" applyFont="1" applyFill="1" applyBorder="1" applyAlignment="1">
      <alignment vertical="top"/>
    </xf>
    <xf numFmtId="0" fontId="19" fillId="78" borderId="11" xfId="0" applyFont="1" applyFill="1" applyBorder="1" applyAlignment="1">
      <alignment horizontal="center" vertical="top"/>
    </xf>
    <xf numFmtId="0" fontId="17" fillId="0" borderId="0" xfId="0" applyFont="1" applyAlignment="1">
      <alignment horizontal="center" vertical="top" wrapText="1"/>
    </xf>
    <xf numFmtId="0" fontId="108" fillId="0" borderId="11" xfId="0" applyFont="1" applyBorder="1" applyAlignment="1">
      <alignment horizontal="center"/>
    </xf>
    <xf numFmtId="14" fontId="109" fillId="0" borderId="11" xfId="0" applyNumberFormat="1" applyFont="1" applyBorder="1" applyAlignment="1">
      <alignment horizontal="center"/>
    </xf>
    <xf numFmtId="0" fontId="109" fillId="71" borderId="11" xfId="0" applyFont="1" applyFill="1" applyBorder="1" applyAlignment="1">
      <alignment horizontal="center"/>
    </xf>
    <xf numFmtId="0" fontId="109" fillId="0" borderId="11" xfId="0" applyFont="1" applyBorder="1" applyAlignment="1">
      <alignment horizontal="center"/>
    </xf>
    <xf numFmtId="164" fontId="109" fillId="0" borderId="11" xfId="0" applyNumberFormat="1" applyFont="1" applyBorder="1" applyAlignment="1">
      <alignment horizontal="center"/>
    </xf>
    <xf numFmtId="0" fontId="109" fillId="72" borderId="11" xfId="0" applyFont="1" applyFill="1" applyBorder="1" applyAlignment="1">
      <alignment horizontal="center"/>
    </xf>
    <xf numFmtId="165" fontId="0" fillId="0" borderId="0" xfId="0" applyNumberFormat="1" applyAlignment="1">
      <alignment horizontal="right"/>
    </xf>
    <xf numFmtId="0" fontId="73" fillId="0" borderId="0" xfId="0" applyFont="1" applyAlignment="1">
      <alignment horizontal="center" vertical="center"/>
    </xf>
    <xf numFmtId="0" fontId="19" fillId="0" borderId="11" xfId="0" applyFont="1" applyBorder="1" applyAlignment="1">
      <alignment horizontal="center" vertical="top"/>
    </xf>
    <xf numFmtId="14" fontId="19" fillId="0" borderId="11" xfId="0" applyNumberFormat="1" applyFont="1" applyBorder="1" applyAlignment="1">
      <alignment horizontal="left" vertical="top" wrapText="1"/>
    </xf>
    <xf numFmtId="14" fontId="22" fillId="0" borderId="0" xfId="0" applyNumberFormat="1" applyFont="1" applyAlignment="1">
      <alignment horizontal="center" vertical="top" wrapText="1"/>
    </xf>
    <xf numFmtId="0" fontId="19" fillId="0" borderId="0" xfId="0" applyFont="1" applyAlignment="1">
      <alignment horizontal="left" vertical="top"/>
    </xf>
    <xf numFmtId="14" fontId="19" fillId="71" borderId="11" xfId="0" applyNumberFormat="1" applyFont="1" applyFill="1" applyBorder="1" applyAlignment="1">
      <alignment horizontal="center" vertical="center" wrapText="1"/>
    </xf>
    <xf numFmtId="0" fontId="19" fillId="61" borderId="11" xfId="0" applyFont="1" applyFill="1" applyBorder="1" applyAlignment="1">
      <alignment horizontal="center" vertical="center" wrapText="1"/>
    </xf>
    <xf numFmtId="16" fontId="95" fillId="79" borderId="17" xfId="0" applyNumberFormat="1" applyFont="1" applyFill="1" applyBorder="1" applyAlignment="1">
      <alignment horizontal="center" vertical="center"/>
    </xf>
    <xf numFmtId="16" fontId="95" fillId="72" borderId="17" xfId="0" applyNumberFormat="1" applyFont="1" applyFill="1" applyBorder="1" applyAlignment="1">
      <alignment horizontal="center" vertical="center"/>
    </xf>
    <xf numFmtId="16" fontId="95" fillId="0" borderId="11" xfId="0" applyNumberFormat="1" applyFont="1" applyBorder="1" applyAlignment="1">
      <alignment horizontal="center" vertical="center"/>
    </xf>
    <xf numFmtId="0" fontId="19" fillId="64" borderId="11" xfId="0" applyFont="1" applyFill="1" applyBorder="1" applyAlignment="1">
      <alignment horizontal="center" vertical="center" wrapText="1"/>
    </xf>
    <xf numFmtId="16" fontId="95" fillId="72" borderId="11" xfId="0" applyNumberFormat="1" applyFont="1" applyFill="1" applyBorder="1" applyAlignment="1">
      <alignment horizontal="center" vertical="center"/>
    </xf>
    <xf numFmtId="14" fontId="19" fillId="71" borderId="17" xfId="0" applyNumberFormat="1" applyFont="1" applyFill="1" applyBorder="1" applyAlignment="1">
      <alignment horizontal="center" vertical="center" wrapText="1"/>
    </xf>
    <xf numFmtId="0" fontId="17" fillId="0" borderId="11" xfId="0" applyFont="1" applyBorder="1" applyAlignment="1">
      <alignment horizontal="center" vertical="top" wrapText="1"/>
    </xf>
    <xf numFmtId="16" fontId="95" fillId="79" borderId="11" xfId="0" applyNumberFormat="1" applyFont="1" applyFill="1" applyBorder="1" applyAlignment="1">
      <alignment horizontal="center" vertical="center"/>
    </xf>
    <xf numFmtId="0" fontId="19" fillId="0" borderId="11" xfId="0" applyFont="1" applyBorder="1" applyAlignment="1">
      <alignment horizontal="left" vertical="top"/>
    </xf>
    <xf numFmtId="0" fontId="19" fillId="0" borderId="10" xfId="0" applyFont="1" applyBorder="1" applyAlignment="1">
      <alignment horizontal="center" vertical="center" wrapText="1"/>
    </xf>
    <xf numFmtId="0" fontId="0" fillId="61" borderId="0" xfId="0" applyFill="1"/>
    <xf numFmtId="0" fontId="3" fillId="0" borderId="0" xfId="0" applyFont="1" applyAlignment="1">
      <alignment horizontal="left" indent="70"/>
    </xf>
    <xf numFmtId="0" fontId="95" fillId="0" borderId="0" xfId="0" applyFont="1" applyAlignment="1">
      <alignment horizontal="left" indent="70"/>
    </xf>
    <xf numFmtId="0" fontId="98" fillId="0" borderId="0" xfId="0" applyFont="1" applyAlignment="1">
      <alignment horizontal="left" indent="70"/>
    </xf>
    <xf numFmtId="0" fontId="92" fillId="61" borderId="11" xfId="0" applyFont="1" applyFill="1" applyBorder="1" applyAlignment="1">
      <alignment vertical="center" wrapText="1"/>
    </xf>
    <xf numFmtId="0" fontId="89" fillId="61" borderId="11" xfId="0" applyFont="1" applyFill="1" applyBorder="1" applyAlignment="1">
      <alignment vertical="center" wrapText="1"/>
    </xf>
    <xf numFmtId="0" fontId="110" fillId="61" borderId="11" xfId="0" applyFont="1" applyFill="1" applyBorder="1" applyAlignment="1">
      <alignment vertical="center" wrapText="1"/>
    </xf>
    <xf numFmtId="49" fontId="89" fillId="61" borderId="11" xfId="0" applyNumberFormat="1" applyFont="1" applyFill="1" applyBorder="1" applyAlignment="1">
      <alignment vertical="center" wrapText="1"/>
    </xf>
    <xf numFmtId="0" fontId="22" fillId="61" borderId="11" xfId="0" applyFont="1" applyFill="1" applyBorder="1" applyAlignment="1">
      <alignment vertical="center" wrapText="1"/>
    </xf>
    <xf numFmtId="0" fontId="111" fillId="61" borderId="11" xfId="0" applyFont="1" applyFill="1" applyBorder="1" applyAlignment="1">
      <alignment vertical="center" wrapText="1"/>
    </xf>
    <xf numFmtId="0" fontId="104" fillId="0" borderId="0" xfId="147" applyFont="1" applyAlignment="1">
      <alignment horizontal="left" indent="70"/>
    </xf>
    <xf numFmtId="0" fontId="104" fillId="0" borderId="0" xfId="147" applyFont="1" applyAlignment="1" applyProtection="1">
      <alignment horizontal="left" indent="70"/>
      <protection locked="0"/>
    </xf>
    <xf numFmtId="0" fontId="0" fillId="0" borderId="10" xfId="0" applyBorder="1" applyAlignment="1">
      <alignment vertical="center"/>
    </xf>
    <xf numFmtId="0" fontId="97" fillId="65" borderId="0" xfId="0" applyFont="1" applyFill="1" applyAlignment="1">
      <alignment vertical="top"/>
    </xf>
    <xf numFmtId="0" fontId="19" fillId="0" borderId="18" xfId="0" applyFont="1" applyBorder="1" applyAlignment="1">
      <alignment horizontal="center" vertical="center" wrapText="1"/>
    </xf>
    <xf numFmtId="0" fontId="19" fillId="61" borderId="18" xfId="0" applyFont="1" applyFill="1" applyBorder="1" applyAlignment="1">
      <alignment horizontal="center" vertical="center" wrapText="1"/>
    </xf>
    <xf numFmtId="0" fontId="92" fillId="0" borderId="11" xfId="0" applyFont="1" applyBorder="1" applyAlignment="1">
      <alignment horizontal="center" vertical="top"/>
    </xf>
    <xf numFmtId="0" fontId="95" fillId="0" borderId="32" xfId="0" applyFont="1" applyBorder="1"/>
    <xf numFmtId="0" fontId="0" fillId="0" borderId="19" xfId="0" applyBorder="1"/>
    <xf numFmtId="0" fontId="0" fillId="0" borderId="46" xfId="0" applyBorder="1"/>
    <xf numFmtId="0" fontId="0" fillId="0" borderId="61" xfId="0" applyBorder="1"/>
    <xf numFmtId="0" fontId="0" fillId="0" borderId="20" xfId="0" applyBorder="1" applyAlignment="1">
      <alignment horizontal="left" vertical="top"/>
    </xf>
    <xf numFmtId="0" fontId="0" fillId="0" borderId="22" xfId="0" applyBorder="1" applyAlignment="1">
      <alignment horizontal="left" vertical="top"/>
    </xf>
    <xf numFmtId="0" fontId="0" fillId="0" borderId="22" xfId="0" applyBorder="1"/>
    <xf numFmtId="0" fontId="0" fillId="0" borderId="31" xfId="0" applyBorder="1"/>
    <xf numFmtId="0" fontId="0" fillId="0" borderId="18" xfId="0" applyBorder="1"/>
    <xf numFmtId="0" fontId="0" fillId="0" borderId="20" xfId="0" applyBorder="1"/>
    <xf numFmtId="0" fontId="0" fillId="0" borderId="62" xfId="0" applyBorder="1"/>
    <xf numFmtId="0" fontId="0" fillId="0" borderId="63" xfId="0" applyBorder="1"/>
    <xf numFmtId="165" fontId="0" fillId="0" borderId="22" xfId="0" applyNumberFormat="1" applyBorder="1" applyAlignment="1">
      <alignment horizontal="right"/>
    </xf>
    <xf numFmtId="165" fontId="0" fillId="0" borderId="20" xfId="0" applyNumberFormat="1" applyBorder="1" applyAlignment="1">
      <alignment horizontal="right"/>
    </xf>
    <xf numFmtId="0" fontId="79" fillId="0" borderId="0" xfId="0" applyFont="1"/>
    <xf numFmtId="0" fontId="79" fillId="0" borderId="0" xfId="0" applyFont="1" applyAlignment="1">
      <alignment horizontal="left"/>
    </xf>
    <xf numFmtId="0" fontId="0" fillId="0" borderId="55" xfId="0" applyBorder="1"/>
    <xf numFmtId="0" fontId="0" fillId="0" borderId="10" xfId="0" applyBorder="1" applyAlignment="1">
      <alignment horizontal="left" vertical="top"/>
    </xf>
    <xf numFmtId="0" fontId="0" fillId="0" borderId="32" xfId="0" applyBorder="1"/>
    <xf numFmtId="0" fontId="0" fillId="0" borderId="10" xfId="0" applyBorder="1"/>
    <xf numFmtId="0" fontId="0" fillId="0" borderId="33" xfId="0" applyBorder="1"/>
    <xf numFmtId="0" fontId="0" fillId="0" borderId="35" xfId="0" applyBorder="1"/>
    <xf numFmtId="0" fontId="0" fillId="0" borderId="64" xfId="0" applyBorder="1"/>
    <xf numFmtId="0" fontId="0" fillId="0" borderId="65" xfId="0" applyBorder="1"/>
    <xf numFmtId="0" fontId="0" fillId="0" borderId="33" xfId="0" applyBorder="1" applyAlignment="1">
      <alignment horizontal="left" vertical="top"/>
    </xf>
    <xf numFmtId="0" fontId="0" fillId="0" borderId="21" xfId="0" applyBorder="1" applyAlignment="1">
      <alignment horizontal="left" vertical="top"/>
    </xf>
    <xf numFmtId="1" fontId="0" fillId="0" borderId="32" xfId="0" applyNumberFormat="1" applyBorder="1"/>
    <xf numFmtId="1" fontId="113" fillId="0" borderId="10" xfId="0" applyNumberFormat="1" applyFont="1" applyBorder="1"/>
    <xf numFmtId="1" fontId="113" fillId="0" borderId="0" xfId="0" applyNumberFormat="1" applyFont="1"/>
    <xf numFmtId="1" fontId="0" fillId="0" borderId="0" xfId="0" applyNumberFormat="1" applyAlignment="1">
      <alignment horizontal="center"/>
    </xf>
    <xf numFmtId="0" fontId="112" fillId="0" borderId="0" xfId="0" applyFont="1"/>
    <xf numFmtId="164" fontId="19" fillId="0" borderId="20" xfId="0" applyNumberFormat="1" applyFont="1" applyBorder="1" applyAlignment="1">
      <alignment horizontal="center" vertical="center" wrapText="1"/>
    </xf>
    <xf numFmtId="164" fontId="19" fillId="0" borderId="101" xfId="0" applyNumberFormat="1" applyFont="1" applyBorder="1" applyAlignment="1">
      <alignment horizontal="center" vertical="center" wrapText="1"/>
    </xf>
    <xf numFmtId="14" fontId="0" fillId="0" borderId="0" xfId="0" applyNumberFormat="1"/>
    <xf numFmtId="49" fontId="19" fillId="61" borderId="11" xfId="0" applyNumberFormat="1" applyFont="1" applyFill="1" applyBorder="1" applyAlignment="1">
      <alignment vertical="top" wrapText="1"/>
    </xf>
    <xf numFmtId="0" fontId="96" fillId="61" borderId="11" xfId="0" applyFont="1" applyFill="1" applyBorder="1" applyAlignment="1">
      <alignment horizontal="center" vertical="top" wrapText="1"/>
    </xf>
    <xf numFmtId="0" fontId="95" fillId="61" borderId="11" xfId="0" applyFont="1" applyFill="1" applyBorder="1" applyAlignment="1">
      <alignment horizontal="center" vertical="top" wrapText="1"/>
    </xf>
    <xf numFmtId="49" fontId="19" fillId="61" borderId="11" xfId="0" quotePrefix="1" applyNumberFormat="1" applyFont="1" applyFill="1" applyBorder="1" applyAlignment="1">
      <alignment vertical="top" wrapText="1"/>
    </xf>
    <xf numFmtId="49" fontId="19" fillId="61" borderId="11" xfId="0" applyNumberFormat="1" applyFont="1" applyFill="1" applyBorder="1" applyAlignment="1">
      <alignment vertical="top"/>
    </xf>
    <xf numFmtId="0" fontId="95" fillId="61" borderId="11" xfId="0" applyFont="1" applyFill="1" applyBorder="1" applyAlignment="1">
      <alignment horizontal="center" vertical="top"/>
    </xf>
    <xf numFmtId="0" fontId="96" fillId="61" borderId="11" xfId="0" applyFont="1" applyFill="1" applyBorder="1" applyAlignment="1">
      <alignment horizontal="center" vertical="top"/>
    </xf>
    <xf numFmtId="0" fontId="36" fillId="61" borderId="11" xfId="0" applyFont="1" applyFill="1" applyBorder="1" applyAlignment="1">
      <alignment vertical="center" wrapText="1"/>
    </xf>
    <xf numFmtId="0" fontId="19" fillId="80" borderId="11" xfId="0" applyFont="1" applyFill="1" applyBorder="1" applyAlignment="1">
      <alignment horizontal="center" vertical="center" wrapText="1"/>
    </xf>
    <xf numFmtId="0" fontId="0" fillId="0" borderId="102" xfId="0" applyBorder="1" applyAlignment="1">
      <alignment horizontal="left" vertical="top"/>
    </xf>
    <xf numFmtId="0" fontId="0" fillId="0" borderId="103" xfId="0" applyBorder="1" applyAlignment="1">
      <alignment horizontal="left" vertical="top"/>
    </xf>
    <xf numFmtId="0" fontId="0" fillId="0" borderId="103" xfId="0" applyBorder="1"/>
    <xf numFmtId="0" fontId="0" fillId="0" borderId="104" xfId="0" applyBorder="1"/>
    <xf numFmtId="0" fontId="0" fillId="0" borderId="102" xfId="0" applyBorder="1"/>
    <xf numFmtId="0" fontId="89" fillId="61" borderId="11" xfId="0" applyFont="1" applyFill="1" applyBorder="1" applyAlignment="1">
      <alignment vertical="top" wrapText="1"/>
    </xf>
    <xf numFmtId="0" fontId="19" fillId="61" borderId="11" xfId="0" applyFont="1" applyFill="1" applyBorder="1" applyAlignment="1">
      <alignment vertical="center" wrapText="1"/>
    </xf>
    <xf numFmtId="0" fontId="19" fillId="61" borderId="11" xfId="0" applyFont="1" applyFill="1" applyBorder="1" applyAlignment="1">
      <alignment horizontal="left" vertical="center" wrapText="1"/>
    </xf>
    <xf numFmtId="0" fontId="19" fillId="62" borderId="11" xfId="0" applyFont="1" applyFill="1" applyBorder="1" applyAlignment="1">
      <alignment vertical="center"/>
    </xf>
    <xf numFmtId="0" fontId="98" fillId="0" borderId="0" xfId="0" applyFont="1" applyAlignment="1">
      <alignment vertical="center"/>
    </xf>
    <xf numFmtId="0" fontId="33" fillId="0" borderId="0" xfId="0" applyFont="1" applyAlignment="1">
      <alignment vertical="center"/>
    </xf>
    <xf numFmtId="0" fontId="25" fillId="0" borderId="0" xfId="0" applyFont="1" applyAlignment="1">
      <alignment vertical="center"/>
    </xf>
    <xf numFmtId="0" fontId="3" fillId="0" borderId="0" xfId="0" applyFont="1" applyAlignment="1">
      <alignment vertical="center" wrapText="1"/>
    </xf>
    <xf numFmtId="0" fontId="32" fillId="0" borderId="0" xfId="0" applyFont="1" applyAlignment="1">
      <alignment vertical="center"/>
    </xf>
    <xf numFmtId="0" fontId="9" fillId="0" borderId="0" xfId="0" applyFont="1" applyAlignment="1">
      <alignment vertical="center"/>
    </xf>
    <xf numFmtId="0" fontId="97" fillId="0" borderId="0" xfId="0" applyFont="1" applyAlignment="1">
      <alignment horizontal="left" vertical="center"/>
    </xf>
    <xf numFmtId="0" fontId="18" fillId="0" borderId="11" xfId="0" applyFont="1" applyBorder="1" applyAlignment="1">
      <alignment vertical="center"/>
    </xf>
    <xf numFmtId="0" fontId="98" fillId="61" borderId="0" xfId="0" applyFont="1" applyFill="1" applyAlignment="1">
      <alignment vertical="center"/>
    </xf>
    <xf numFmtId="0" fontId="19" fillId="61" borderId="0" xfId="0" applyFont="1" applyFill="1" applyAlignment="1">
      <alignment vertical="center"/>
    </xf>
    <xf numFmtId="14" fontId="19" fillId="61" borderId="11" xfId="0" applyNumberFormat="1" applyFont="1" applyFill="1" applyBorder="1" applyAlignment="1">
      <alignment horizontal="left" vertical="center"/>
    </xf>
    <xf numFmtId="14" fontId="19" fillId="61" borderId="0" xfId="0" applyNumberFormat="1" applyFont="1" applyFill="1" applyAlignment="1">
      <alignment horizontal="left" vertical="center"/>
    </xf>
    <xf numFmtId="0" fontId="35" fillId="61" borderId="0" xfId="0" applyFont="1" applyFill="1" applyAlignment="1">
      <alignment vertical="center"/>
    </xf>
    <xf numFmtId="0" fontId="35" fillId="0" borderId="0" xfId="0" applyFont="1" applyAlignment="1">
      <alignment vertical="center"/>
    </xf>
    <xf numFmtId="0" fontId="95" fillId="61" borderId="26" xfId="0" applyFont="1" applyFill="1" applyBorder="1" applyAlignment="1">
      <alignment vertical="center"/>
    </xf>
    <xf numFmtId="0" fontId="95" fillId="61" borderId="11" xfId="0" applyFont="1" applyFill="1" applyBorder="1" applyAlignment="1">
      <alignment vertical="center"/>
    </xf>
    <xf numFmtId="0" fontId="97" fillId="61" borderId="11" xfId="0" applyFont="1" applyFill="1" applyBorder="1" applyAlignment="1">
      <alignment vertical="center"/>
    </xf>
    <xf numFmtId="0" fontId="95" fillId="0" borderId="11" xfId="0" applyFont="1" applyBorder="1" applyAlignment="1">
      <alignment vertical="center"/>
    </xf>
    <xf numFmtId="0" fontId="97" fillId="0" borderId="11" xfId="0" applyFont="1" applyBorder="1" applyAlignment="1">
      <alignment vertical="center"/>
    </xf>
    <xf numFmtId="0" fontId="95" fillId="0" borderId="11" xfId="0" applyFont="1" applyBorder="1" applyAlignment="1">
      <alignment horizontal="left" vertical="center"/>
    </xf>
    <xf numFmtId="0" fontId="95" fillId="0" borderId="26" xfId="0" applyFont="1" applyBorder="1" applyAlignment="1">
      <alignment vertical="center"/>
    </xf>
    <xf numFmtId="0" fontId="95" fillId="0" borderId="18" xfId="0" applyFont="1" applyBorder="1" applyAlignment="1">
      <alignment vertical="center"/>
    </xf>
    <xf numFmtId="0" fontId="95" fillId="61" borderId="28" xfId="0" applyFont="1" applyFill="1" applyBorder="1" applyAlignment="1">
      <alignment vertical="center" wrapText="1"/>
    </xf>
    <xf numFmtId="0" fontId="95" fillId="0" borderId="26" xfId="0" applyFont="1" applyBorder="1" applyAlignment="1">
      <alignment horizontal="left" vertical="center"/>
    </xf>
    <xf numFmtId="0" fontId="95" fillId="61" borderId="34" xfId="0" applyFont="1" applyFill="1" applyBorder="1" applyAlignment="1">
      <alignment horizontal="left" vertical="center" wrapText="1"/>
    </xf>
    <xf numFmtId="0" fontId="95" fillId="61" borderId="27" xfId="0" applyFont="1" applyFill="1" applyBorder="1" applyAlignment="1">
      <alignment horizontal="left" vertical="center"/>
    </xf>
    <xf numFmtId="14" fontId="19" fillId="0" borderId="0" xfId="0" applyNumberFormat="1" applyFont="1" applyAlignment="1">
      <alignment horizontal="left" vertical="center"/>
    </xf>
    <xf numFmtId="0" fontId="19" fillId="64" borderId="11" xfId="0" applyFont="1" applyFill="1" applyBorder="1" applyAlignment="1">
      <alignment vertical="center"/>
    </xf>
    <xf numFmtId="0" fontId="95" fillId="61" borderId="0" xfId="0" applyFont="1" applyFill="1" applyAlignment="1">
      <alignment vertical="center"/>
    </xf>
    <xf numFmtId="0" fontId="35" fillId="0" borderId="11" xfId="0" applyFont="1" applyBorder="1" applyAlignment="1">
      <alignment vertical="center"/>
    </xf>
    <xf numFmtId="0" fontId="35" fillId="61" borderId="11" xfId="0" applyFont="1" applyFill="1" applyBorder="1" applyAlignment="1">
      <alignment vertical="center"/>
    </xf>
    <xf numFmtId="49" fontId="19" fillId="0" borderId="11" xfId="0" applyNumberFormat="1" applyFont="1" applyBorder="1" applyAlignment="1">
      <alignment vertical="center"/>
    </xf>
    <xf numFmtId="49" fontId="19" fillId="62" borderId="11" xfId="0" applyNumberFormat="1" applyFont="1" applyFill="1" applyBorder="1" applyAlignment="1">
      <alignment horizontal="left" vertical="center"/>
    </xf>
    <xf numFmtId="49" fontId="19" fillId="62" borderId="11" xfId="0" applyNumberFormat="1" applyFont="1" applyFill="1" applyBorder="1" applyAlignment="1">
      <alignment vertical="center"/>
    </xf>
    <xf numFmtId="0" fontId="19" fillId="62" borderId="11" xfId="0" applyFont="1" applyFill="1" applyBorder="1" applyAlignment="1">
      <alignment horizontal="left" vertical="center"/>
    </xf>
    <xf numFmtId="0" fontId="3" fillId="62" borderId="11" xfId="0" applyFont="1" applyFill="1" applyBorder="1" applyAlignment="1">
      <alignment horizontal="left" vertical="center" wrapText="1"/>
    </xf>
    <xf numFmtId="0" fontId="19" fillId="63" borderId="11" xfId="0" applyFont="1" applyFill="1" applyBorder="1" applyAlignment="1">
      <alignment horizontal="left" vertical="center"/>
    </xf>
    <xf numFmtId="0" fontId="35" fillId="63" borderId="11" xfId="0" applyFont="1" applyFill="1" applyBorder="1" applyAlignment="1">
      <alignment vertical="center"/>
    </xf>
    <xf numFmtId="49" fontId="19" fillId="63" borderId="11" xfId="0" applyNumberFormat="1" applyFont="1" applyFill="1" applyBorder="1" applyAlignment="1">
      <alignment horizontal="left" vertical="center"/>
    </xf>
    <xf numFmtId="49" fontId="19" fillId="63" borderId="11" xfId="0" applyNumberFormat="1" applyFont="1" applyFill="1" applyBorder="1" applyAlignment="1">
      <alignment vertical="center"/>
    </xf>
    <xf numFmtId="0" fontId="35" fillId="0" borderId="0" xfId="0" applyFont="1" applyAlignment="1">
      <alignment horizontal="center" vertical="center"/>
    </xf>
    <xf numFmtId="0" fontId="35" fillId="62" borderId="11" xfId="0" applyFont="1" applyFill="1" applyBorder="1" applyAlignment="1">
      <alignment vertical="center"/>
    </xf>
    <xf numFmtId="0" fontId="101" fillId="0" borderId="0" xfId="0" applyFont="1" applyAlignment="1">
      <alignment vertical="center"/>
    </xf>
    <xf numFmtId="0" fontId="3" fillId="0" borderId="0" xfId="0" applyFont="1" applyAlignment="1">
      <alignment horizontal="left" wrapText="1"/>
    </xf>
    <xf numFmtId="0" fontId="89" fillId="0" borderId="0" xfId="0" applyFont="1"/>
    <xf numFmtId="0" fontId="4" fillId="0" borderId="0" xfId="0" applyFont="1" applyAlignment="1">
      <alignment horizontal="left" wrapText="1"/>
    </xf>
    <xf numFmtId="0" fontId="5" fillId="0" borderId="0" xfId="0" applyFont="1" applyAlignment="1">
      <alignment horizontal="left" vertical="center"/>
    </xf>
    <xf numFmtId="0" fontId="123" fillId="0" borderId="0" xfId="0" applyFont="1"/>
    <xf numFmtId="0" fontId="98" fillId="0" borderId="0" xfId="0" applyFont="1" applyAlignment="1">
      <alignment horizontal="left" vertical="center"/>
    </xf>
    <xf numFmtId="0" fontId="0" fillId="0" borderId="0" xfId="0" applyAlignment="1">
      <alignment vertical="center"/>
    </xf>
    <xf numFmtId="0" fontId="96" fillId="0" borderId="11" xfId="0" applyFont="1" applyBorder="1" applyAlignment="1">
      <alignment vertical="center"/>
    </xf>
    <xf numFmtId="0" fontId="95" fillId="61" borderId="17" xfId="0" applyFont="1" applyFill="1" applyBorder="1" applyAlignment="1">
      <alignment vertical="center"/>
    </xf>
    <xf numFmtId="0" fontId="19" fillId="61" borderId="17" xfId="0" applyFont="1" applyFill="1" applyBorder="1" applyAlignment="1">
      <alignment vertical="center"/>
    </xf>
    <xf numFmtId="0" fontId="0" fillId="61" borderId="0" xfId="0" applyFill="1" applyAlignment="1">
      <alignment vertical="center"/>
    </xf>
    <xf numFmtId="0" fontId="3" fillId="0" borderId="11" xfId="0" applyFont="1" applyBorder="1" applyAlignment="1">
      <alignment horizontal="left" vertical="center" wrapText="1"/>
    </xf>
    <xf numFmtId="14" fontId="95" fillId="0" borderId="0" xfId="0" applyNumberFormat="1" applyFont="1" applyAlignment="1">
      <alignment horizontal="left" vertical="center"/>
    </xf>
    <xf numFmtId="0" fontId="95" fillId="64" borderId="11" xfId="0" applyFont="1" applyFill="1" applyBorder="1" applyAlignment="1">
      <alignment vertical="center"/>
    </xf>
    <xf numFmtId="0" fontId="19" fillId="63" borderId="0" xfId="0" applyFont="1" applyFill="1" applyAlignment="1">
      <alignment vertical="center"/>
    </xf>
    <xf numFmtId="0" fontId="95" fillId="62" borderId="11" xfId="0" applyFont="1" applyFill="1" applyBorder="1" applyAlignment="1">
      <alignment vertical="center"/>
    </xf>
    <xf numFmtId="0" fontId="95" fillId="63" borderId="11" xfId="0" applyFont="1" applyFill="1" applyBorder="1" applyAlignment="1">
      <alignment vertical="center"/>
    </xf>
    <xf numFmtId="49" fontId="95" fillId="63" borderId="11" xfId="0" applyNumberFormat="1" applyFont="1" applyFill="1" applyBorder="1" applyAlignment="1">
      <alignment horizontal="left" vertical="center"/>
    </xf>
    <xf numFmtId="0" fontId="97" fillId="63" borderId="11" xfId="0" applyFont="1" applyFill="1" applyBorder="1" applyAlignment="1">
      <alignment vertical="center"/>
    </xf>
    <xf numFmtId="0" fontId="96" fillId="0" borderId="0" xfId="0" applyFont="1"/>
    <xf numFmtId="0" fontId="109" fillId="0" borderId="0" xfId="0" applyFont="1"/>
    <xf numFmtId="165" fontId="95" fillId="0" borderId="22" xfId="0" applyNumberFormat="1" applyFont="1" applyBorder="1" applyAlignment="1">
      <alignment horizontal="right"/>
    </xf>
    <xf numFmtId="165" fontId="95" fillId="0" borderId="20" xfId="0" applyNumberFormat="1" applyFont="1" applyBorder="1" applyAlignment="1">
      <alignment horizontal="right"/>
    </xf>
    <xf numFmtId="1" fontId="95" fillId="0" borderId="0" xfId="0" applyNumberFormat="1" applyFont="1"/>
    <xf numFmtId="1" fontId="95" fillId="0" borderId="32" xfId="0" applyNumberFormat="1" applyFont="1" applyBorder="1"/>
    <xf numFmtId="1" fontId="95" fillId="0" borderId="10" xfId="0" applyNumberFormat="1" applyFont="1" applyBorder="1"/>
    <xf numFmtId="0" fontId="95" fillId="0" borderId="0" xfId="0" quotePrefix="1" applyFont="1" applyAlignment="1">
      <alignment horizontal="left" vertical="top"/>
    </xf>
    <xf numFmtId="0" fontId="89" fillId="61" borderId="0" xfId="0" applyFont="1" applyFill="1"/>
    <xf numFmtId="0" fontId="5" fillId="61" borderId="0" xfId="0" applyFont="1" applyFill="1" applyAlignment="1">
      <alignment horizontal="left" vertical="center"/>
    </xf>
    <xf numFmtId="1" fontId="95" fillId="0" borderId="0" xfId="0" applyNumberFormat="1" applyFont="1" applyAlignment="1">
      <alignment horizontal="center"/>
    </xf>
    <xf numFmtId="0" fontId="30" fillId="67" borderId="0" xfId="0" applyFont="1" applyFill="1" applyAlignment="1">
      <alignment horizontal="left" wrapText="1"/>
    </xf>
    <xf numFmtId="0" fontId="96" fillId="0" borderId="0" xfId="0" applyFont="1" applyAlignment="1" applyProtection="1">
      <alignment horizontal="left"/>
      <protection locked="0"/>
    </xf>
    <xf numFmtId="0" fontId="95" fillId="0" borderId="0" xfId="0" applyFont="1" applyProtection="1">
      <protection locked="0"/>
    </xf>
    <xf numFmtId="0" fontId="96" fillId="0" borderId="0" xfId="0" applyFont="1" applyProtection="1">
      <protection locked="0"/>
    </xf>
    <xf numFmtId="0" fontId="126" fillId="67" borderId="0" xfId="0" applyFont="1" applyFill="1" applyAlignment="1" applyProtection="1">
      <alignment horizontal="left"/>
      <protection locked="0"/>
    </xf>
    <xf numFmtId="0" fontId="126" fillId="67" borderId="0" xfId="0" applyFont="1" applyFill="1" applyProtection="1">
      <protection locked="0"/>
    </xf>
    <xf numFmtId="0" fontId="114" fillId="67" borderId="0" xfId="0" applyFont="1" applyFill="1" applyProtection="1">
      <protection locked="0"/>
    </xf>
    <xf numFmtId="0" fontId="114" fillId="67" borderId="0" xfId="0" applyFont="1" applyFill="1"/>
    <xf numFmtId="0" fontId="109" fillId="61" borderId="0" xfId="0" applyFont="1" applyFill="1"/>
    <xf numFmtId="0" fontId="45" fillId="61" borderId="0" xfId="0" applyFont="1" applyFill="1" applyAlignment="1">
      <alignment horizontal="left" vertical="center"/>
    </xf>
    <xf numFmtId="0" fontId="109" fillId="0" borderId="0" xfId="0" applyFont="1" applyProtection="1">
      <protection locked="0"/>
    </xf>
    <xf numFmtId="0" fontId="47" fillId="0" borderId="0" xfId="0" applyFont="1" applyAlignment="1">
      <alignment horizontal="left" wrapText="1"/>
    </xf>
    <xf numFmtId="0" fontId="108" fillId="0" borderId="0" xfId="0" applyFont="1" applyProtection="1">
      <protection locked="0"/>
    </xf>
    <xf numFmtId="0" fontId="129" fillId="0" borderId="0" xfId="0" applyFont="1" applyAlignment="1">
      <alignment horizontal="left" wrapText="1"/>
    </xf>
    <xf numFmtId="0" fontId="127" fillId="67" borderId="0" xfId="0" applyFont="1" applyFill="1" applyAlignment="1" applyProtection="1">
      <alignment horizontal="left"/>
      <protection locked="0"/>
    </xf>
    <xf numFmtId="0" fontId="127" fillId="67" borderId="0" xfId="0" applyFont="1" applyFill="1" applyProtection="1">
      <protection locked="0"/>
    </xf>
    <xf numFmtId="0" fontId="128" fillId="67" borderId="0" xfId="0" applyFont="1" applyFill="1" applyProtection="1">
      <protection locked="0"/>
    </xf>
    <xf numFmtId="0" fontId="128" fillId="67" borderId="0" xfId="0" applyFont="1" applyFill="1"/>
    <xf numFmtId="0" fontId="129" fillId="67" borderId="0" xfId="0" applyFont="1" applyFill="1" applyAlignment="1">
      <alignment horizontal="left" wrapText="1"/>
    </xf>
    <xf numFmtId="0" fontId="0" fillId="61" borderId="0" xfId="0" applyFill="1" applyAlignment="1" applyProtection="1">
      <alignment vertical="center"/>
      <protection locked="0"/>
    </xf>
    <xf numFmtId="0" fontId="19" fillId="0" borderId="11" xfId="0" applyFont="1" applyBorder="1" applyAlignment="1">
      <alignment horizontal="left" vertical="top" wrapText="1"/>
    </xf>
    <xf numFmtId="0" fontId="19" fillId="76" borderId="11" xfId="0" applyFont="1" applyFill="1" applyBorder="1" applyAlignment="1">
      <alignment horizontal="left" vertical="top" wrapText="1"/>
    </xf>
    <xf numFmtId="0" fontId="19" fillId="85" borderId="11" xfId="0" applyFont="1" applyFill="1" applyBorder="1" applyAlignment="1">
      <alignment horizontal="left" vertical="top" wrapText="1"/>
    </xf>
    <xf numFmtId="0" fontId="18" fillId="76" borderId="11" xfId="0" applyFont="1" applyFill="1" applyBorder="1" applyAlignment="1">
      <alignment horizontal="left" vertical="top" wrapText="1"/>
    </xf>
    <xf numFmtId="0" fontId="18" fillId="85" borderId="11" xfId="0" applyFont="1" applyFill="1" applyBorder="1" applyAlignment="1">
      <alignment horizontal="left" vertical="top" wrapText="1"/>
    </xf>
    <xf numFmtId="0" fontId="95" fillId="76" borderId="11" xfId="0" applyFont="1" applyFill="1" applyBorder="1" applyAlignment="1">
      <alignment vertical="top" wrapText="1"/>
    </xf>
    <xf numFmtId="0" fontId="95" fillId="85" borderId="11" xfId="0" applyFont="1" applyFill="1" applyBorder="1" applyAlignment="1">
      <alignment horizontal="left" vertical="top" wrapText="1"/>
    </xf>
    <xf numFmtId="49" fontId="95" fillId="0" borderId="11" xfId="0" applyNumberFormat="1" applyFont="1" applyBorder="1" applyAlignment="1">
      <alignment horizontal="center" vertical="center"/>
    </xf>
    <xf numFmtId="1" fontId="95" fillId="76" borderId="11" xfId="0" applyNumberFormat="1" applyFont="1" applyFill="1" applyBorder="1" applyAlignment="1">
      <alignment horizontal="center" vertical="center"/>
    </xf>
    <xf numFmtId="1" fontId="95" fillId="86" borderId="11" xfId="0" applyNumberFormat="1" applyFont="1" applyFill="1" applyBorder="1" applyAlignment="1">
      <alignment horizontal="center" vertical="center"/>
    </xf>
    <xf numFmtId="1" fontId="95" fillId="0" borderId="11" xfId="0" applyNumberFormat="1" applyFont="1" applyBorder="1" applyAlignment="1">
      <alignment horizontal="center" vertical="center"/>
    </xf>
    <xf numFmtId="1" fontId="95" fillId="71" borderId="11" xfId="0" applyNumberFormat="1" applyFont="1" applyFill="1" applyBorder="1" applyAlignment="1">
      <alignment horizontal="center" vertical="center"/>
    </xf>
    <xf numFmtId="49" fontId="95" fillId="84" borderId="11" xfId="0" applyNumberFormat="1" applyFont="1" applyFill="1" applyBorder="1" applyAlignment="1">
      <alignment horizontal="center" vertical="center"/>
    </xf>
    <xf numFmtId="1" fontId="95" fillId="84" borderId="11" xfId="0" applyNumberFormat="1" applyFont="1" applyFill="1" applyBorder="1" applyAlignment="1">
      <alignment horizontal="center" vertical="center"/>
    </xf>
    <xf numFmtId="0" fontId="95" fillId="71" borderId="17" xfId="0" applyFont="1" applyFill="1" applyBorder="1" applyAlignment="1">
      <alignment horizontal="center" vertical="center"/>
    </xf>
    <xf numFmtId="0" fontId="95" fillId="71" borderId="29" xfId="0" applyFont="1" applyFill="1" applyBorder="1" applyAlignment="1">
      <alignment vertical="center"/>
    </xf>
    <xf numFmtId="0" fontId="95" fillId="71" borderId="30" xfId="0" applyFont="1" applyFill="1" applyBorder="1" applyAlignment="1">
      <alignment vertical="center"/>
    </xf>
    <xf numFmtId="49" fontId="95" fillId="71" borderId="11" xfId="0" applyNumberFormat="1" applyFont="1" applyFill="1" applyBorder="1" applyAlignment="1">
      <alignment horizontal="center" vertical="center"/>
    </xf>
    <xf numFmtId="0" fontId="95" fillId="61" borderId="0" xfId="0" quotePrefix="1" applyFont="1" applyFill="1" applyAlignment="1">
      <alignment vertical="center"/>
    </xf>
    <xf numFmtId="0" fontId="124" fillId="0" borderId="0" xfId="0" applyFont="1" applyAlignment="1">
      <alignment horizontal="left" indent="20"/>
    </xf>
    <xf numFmtId="0" fontId="108" fillId="0" borderId="0" xfId="0" applyFont="1" applyAlignment="1">
      <alignment vertical="center"/>
    </xf>
    <xf numFmtId="0" fontId="19" fillId="0" borderId="106" xfId="0" applyFont="1" applyBorder="1" applyAlignment="1">
      <alignment horizontal="center" vertical="center"/>
    </xf>
    <xf numFmtId="0" fontId="19" fillId="0" borderId="105" xfId="0" applyFont="1" applyBorder="1" applyAlignment="1">
      <alignment horizontal="center" vertical="center"/>
    </xf>
    <xf numFmtId="0" fontId="95" fillId="0" borderId="107" xfId="0" applyFont="1" applyBorder="1" applyAlignment="1">
      <alignment horizontal="center" vertical="center"/>
    </xf>
    <xf numFmtId="0" fontId="95" fillId="0" borderId="108" xfId="0" applyFont="1" applyBorder="1" applyAlignment="1">
      <alignment horizontal="center" vertical="center"/>
    </xf>
    <xf numFmtId="0" fontId="95" fillId="0" borderId="109" xfId="0" applyFont="1" applyBorder="1" applyAlignment="1">
      <alignment horizontal="center" vertical="center"/>
    </xf>
    <xf numFmtId="0" fontId="96" fillId="0" borderId="33" xfId="0" applyFont="1" applyBorder="1" applyAlignment="1">
      <alignment vertical="center" wrapText="1"/>
    </xf>
    <xf numFmtId="0" fontId="96" fillId="0" borderId="21" xfId="0" applyFont="1" applyBorder="1" applyAlignment="1">
      <alignment vertical="center" wrapText="1"/>
    </xf>
    <xf numFmtId="0" fontId="96" fillId="0" borderId="55" xfId="0" applyFont="1" applyBorder="1" applyAlignment="1">
      <alignment vertical="center" wrapText="1"/>
    </xf>
    <xf numFmtId="0" fontId="3" fillId="63" borderId="11" xfId="0" applyFont="1" applyFill="1" applyBorder="1" applyAlignment="1">
      <alignment horizontal="left" vertical="center" wrapText="1"/>
    </xf>
    <xf numFmtId="0" fontId="115" fillId="0" borderId="17" xfId="0" applyFont="1" applyBorder="1" applyAlignment="1">
      <alignment horizontal="left" vertical="center"/>
    </xf>
    <xf numFmtId="0" fontId="95" fillId="0" borderId="0" xfId="0" applyFont="1" applyAlignment="1" applyProtection="1">
      <alignment vertical="center"/>
      <protection locked="0"/>
    </xf>
    <xf numFmtId="0" fontId="95" fillId="61" borderId="18" xfId="0" applyFont="1" applyFill="1" applyBorder="1" applyAlignment="1">
      <alignment horizontal="left" vertical="center" wrapText="1"/>
    </xf>
    <xf numFmtId="0" fontId="6" fillId="61" borderId="0" xfId="0" applyFont="1" applyFill="1" applyAlignment="1">
      <alignment horizontal="left" vertical="center"/>
    </xf>
    <xf numFmtId="0" fontId="95" fillId="61" borderId="0" xfId="0" applyFont="1" applyFill="1" applyAlignment="1">
      <alignment horizontal="left" vertical="center"/>
    </xf>
    <xf numFmtId="0" fontId="22" fillId="61" borderId="11" xfId="0" applyFont="1" applyFill="1" applyBorder="1" applyAlignment="1">
      <alignment vertical="top" wrapText="1"/>
    </xf>
    <xf numFmtId="164" fontId="19" fillId="87" borderId="37" xfId="187" applyNumberFormat="1" applyFont="1" applyFill="1" applyBorder="1" applyAlignment="1" applyProtection="1">
      <alignment horizontal="center" vertical="center"/>
    </xf>
    <xf numFmtId="0" fontId="19" fillId="61" borderId="11" xfId="0" applyFont="1" applyFill="1" applyBorder="1" applyAlignment="1">
      <alignment horizontal="center" vertical="top"/>
    </xf>
    <xf numFmtId="14" fontId="95" fillId="61" borderId="11" xfId="0" applyNumberFormat="1" applyFont="1" applyFill="1" applyBorder="1" applyAlignment="1">
      <alignment horizontal="center" vertical="center"/>
    </xf>
    <xf numFmtId="0" fontId="19" fillId="61" borderId="0" xfId="0" applyFont="1" applyFill="1" applyAlignment="1">
      <alignment horizontal="left" wrapText="1"/>
    </xf>
    <xf numFmtId="0" fontId="22" fillId="61" borderId="0" xfId="0" applyFont="1" applyFill="1" applyAlignment="1">
      <alignment horizontal="left" wrapText="1"/>
    </xf>
    <xf numFmtId="0" fontId="22" fillId="61" borderId="0" xfId="0" applyFont="1" applyFill="1"/>
    <xf numFmtId="0" fontId="131" fillId="61" borderId="0" xfId="0" applyFont="1" applyFill="1"/>
    <xf numFmtId="0" fontId="95" fillId="61" borderId="59" xfId="0" applyFont="1" applyFill="1" applyBorder="1" applyAlignment="1">
      <alignment horizontal="center"/>
    </xf>
    <xf numFmtId="9" fontId="95" fillId="61" borderId="60" xfId="0" applyNumberFormat="1" applyFont="1" applyFill="1" applyBorder="1"/>
    <xf numFmtId="0" fontId="95" fillId="61" borderId="17" xfId="0" applyFont="1" applyFill="1" applyBorder="1"/>
    <xf numFmtId="0" fontId="19" fillId="61" borderId="11" xfId="231" applyFont="1" applyFill="1" applyBorder="1" applyAlignment="1">
      <alignment horizontal="center" vertical="center" wrapText="1"/>
    </xf>
    <xf numFmtId="0" fontId="19" fillId="61" borderId="11" xfId="231" applyFont="1" applyFill="1" applyBorder="1" applyAlignment="1">
      <alignment horizontal="center" vertical="center"/>
    </xf>
    <xf numFmtId="0" fontId="19" fillId="61" borderId="0" xfId="0" applyFont="1" applyFill="1" applyProtection="1">
      <protection locked="0"/>
    </xf>
    <xf numFmtId="0" fontId="95" fillId="61" borderId="0" xfId="0" applyFont="1" applyFill="1" applyProtection="1">
      <protection locked="0"/>
    </xf>
    <xf numFmtId="0" fontId="97" fillId="61" borderId="11" xfId="0" applyFont="1" applyFill="1" applyBorder="1" applyAlignment="1">
      <alignment horizontal="left" vertical="center" wrapText="1"/>
    </xf>
    <xf numFmtId="49" fontId="95" fillId="61" borderId="11" xfId="0" applyNumberFormat="1" applyFont="1" applyFill="1" applyBorder="1" applyAlignment="1">
      <alignment horizontal="left" vertical="center" wrapText="1"/>
    </xf>
    <xf numFmtId="0" fontId="3" fillId="0" borderId="33" xfId="0" applyFont="1" applyBorder="1" applyAlignment="1">
      <alignment vertical="center" wrapText="1"/>
    </xf>
    <xf numFmtId="0" fontId="0" fillId="0" borderId="10" xfId="0" applyBorder="1" applyAlignment="1">
      <alignment horizontal="center" vertical="center"/>
    </xf>
    <xf numFmtId="0" fontId="3" fillId="61" borderId="10" xfId="0" applyFont="1" applyFill="1" applyBorder="1" applyAlignment="1">
      <alignment vertical="center"/>
    </xf>
    <xf numFmtId="0" fontId="3" fillId="61" borderId="0" xfId="0" applyFont="1" applyFill="1" applyAlignment="1">
      <alignment vertical="center"/>
    </xf>
    <xf numFmtId="0" fontId="132" fillId="0" borderId="0" xfId="0" applyFont="1"/>
    <xf numFmtId="0" fontId="19" fillId="61" borderId="11" xfId="0" applyFont="1" applyFill="1" applyBorder="1" applyAlignment="1">
      <alignment horizontal="left" vertical="top" wrapText="1"/>
    </xf>
    <xf numFmtId="1" fontId="3" fillId="0" borderId="11" xfId="0" applyNumberFormat="1" applyFont="1" applyBorder="1" applyAlignment="1">
      <alignment horizontal="left" vertical="top"/>
    </xf>
    <xf numFmtId="0" fontId="12" fillId="73" borderId="0" xfId="0" applyFont="1" applyFill="1" applyAlignment="1">
      <alignment horizontal="left" vertical="center"/>
    </xf>
    <xf numFmtId="0" fontId="99" fillId="73" borderId="0" xfId="0" applyFont="1" applyFill="1" applyAlignment="1">
      <alignment horizontal="left" vertical="center"/>
    </xf>
    <xf numFmtId="0" fontId="95" fillId="0" borderId="32" xfId="0" applyFont="1" applyBorder="1" applyAlignment="1">
      <alignment horizontal="left"/>
    </xf>
    <xf numFmtId="0" fontId="95" fillId="0" borderId="31" xfId="0" applyFont="1" applyBorder="1"/>
    <xf numFmtId="0" fontId="30" fillId="61" borderId="0" xfId="0" applyFont="1" applyFill="1" applyAlignment="1">
      <alignment horizontal="left" vertical="center"/>
    </xf>
    <xf numFmtId="0" fontId="114" fillId="61" borderId="0" xfId="0" applyFont="1" applyFill="1"/>
    <xf numFmtId="0" fontId="89" fillId="0" borderId="0" xfId="0" applyFont="1" applyAlignment="1">
      <alignment horizontal="left"/>
    </xf>
    <xf numFmtId="0" fontId="89" fillId="0" borderId="32" xfId="0" applyFont="1" applyBorder="1" applyAlignment="1">
      <alignment horizontal="left"/>
    </xf>
    <xf numFmtId="0" fontId="104" fillId="0" borderId="11" xfId="147" applyFont="1" applyFill="1" applyBorder="1" applyAlignment="1" applyProtection="1">
      <alignment horizontal="left" vertical="center" wrapText="1"/>
    </xf>
    <xf numFmtId="0" fontId="19" fillId="0" borderId="17" xfId="0" applyFont="1" applyBorder="1" applyAlignment="1">
      <alignment horizontal="left" vertical="top" wrapText="1"/>
    </xf>
    <xf numFmtId="0" fontId="29" fillId="0" borderId="18" xfId="0" applyFont="1" applyBorder="1" applyAlignment="1">
      <alignment vertical="center" wrapText="1"/>
    </xf>
    <xf numFmtId="0" fontId="19" fillId="0" borderId="11" xfId="0" applyFont="1" applyBorder="1" applyAlignment="1">
      <alignment horizontal="right" vertical="center" wrapText="1"/>
    </xf>
    <xf numFmtId="0" fontId="22" fillId="0" borderId="0" xfId="0" applyFont="1" applyAlignment="1">
      <alignment horizontal="left" vertical="center"/>
    </xf>
    <xf numFmtId="0" fontId="19" fillId="0" borderId="0" xfId="0" applyFont="1" applyAlignment="1">
      <alignment horizontal="right" vertical="center" wrapText="1"/>
    </xf>
    <xf numFmtId="0" fontId="19" fillId="61" borderId="0" xfId="0" applyFont="1" applyFill="1" applyAlignment="1">
      <alignment vertical="center" wrapText="1"/>
    </xf>
    <xf numFmtId="0" fontId="19" fillId="61" borderId="11" xfId="0" applyFont="1" applyFill="1" applyBorder="1" applyAlignment="1">
      <alignment horizontal="right" vertical="center" wrapText="1"/>
    </xf>
    <xf numFmtId="0" fontId="22" fillId="61" borderId="0" xfId="0" applyFont="1" applyFill="1" applyAlignment="1">
      <alignment horizontal="left" vertical="center"/>
    </xf>
    <xf numFmtId="0" fontId="39" fillId="0" borderId="0" xfId="0" applyFont="1" applyAlignment="1">
      <alignment horizontal="left" vertical="center"/>
    </xf>
    <xf numFmtId="0" fontId="35" fillId="0" borderId="11" xfId="0" applyFont="1" applyBorder="1"/>
    <xf numFmtId="0" fontId="25" fillId="0" borderId="0" xfId="0" applyFont="1" applyAlignment="1">
      <alignment horizontal="left"/>
    </xf>
    <xf numFmtId="0" fontId="42" fillId="0" borderId="0" xfId="0" applyFont="1" applyAlignment="1">
      <alignment horizontal="left" vertical="top" wrapText="1"/>
    </xf>
    <xf numFmtId="0" fontId="47" fillId="0" borderId="0" xfId="0" applyFont="1" applyAlignment="1">
      <alignment wrapText="1"/>
    </xf>
    <xf numFmtId="0" fontId="138" fillId="0" borderId="0" xfId="0" applyFont="1" applyAlignment="1">
      <alignment horizontal="left" vertical="top" wrapText="1"/>
    </xf>
    <xf numFmtId="0" fontId="109" fillId="0" borderId="0" xfId="0" applyFont="1" applyAlignment="1">
      <alignment horizontal="left" vertical="top" wrapText="1"/>
    </xf>
    <xf numFmtId="0" fontId="109" fillId="0" borderId="0" xfId="0" applyFont="1" applyAlignment="1">
      <alignment horizontal="left" vertical="top"/>
    </xf>
    <xf numFmtId="0" fontId="109" fillId="0" borderId="0" xfId="0" applyFont="1" applyAlignment="1">
      <alignment vertical="top"/>
    </xf>
    <xf numFmtId="0" fontId="109" fillId="0" borderId="0" xfId="0" applyFont="1" applyAlignment="1">
      <alignment vertical="top" wrapText="1"/>
    </xf>
    <xf numFmtId="0" fontId="33" fillId="0" borderId="0" xfId="0" applyFont="1" applyAlignment="1">
      <alignment horizontal="left"/>
    </xf>
    <xf numFmtId="0" fontId="42" fillId="0" borderId="0" xfId="0" applyFont="1" applyAlignment="1">
      <alignment horizontal="left" vertical="center" wrapText="1"/>
    </xf>
    <xf numFmtId="0" fontId="138" fillId="0" borderId="0" xfId="0" applyFont="1" applyAlignment="1">
      <alignment horizontal="left" vertical="center" wrapText="1"/>
    </xf>
    <xf numFmtId="0" fontId="139" fillId="0" borderId="0" xfId="0" applyFont="1" applyAlignment="1">
      <alignment horizontal="left" vertical="center" wrapText="1"/>
    </xf>
    <xf numFmtId="0" fontId="109" fillId="0" borderId="0" xfId="0" applyFont="1" applyAlignment="1">
      <alignment horizontal="left" vertical="center" wrapText="1"/>
    </xf>
    <xf numFmtId="0" fontId="42" fillId="0" borderId="11" xfId="0" applyFont="1" applyBorder="1" applyAlignment="1">
      <alignment horizontal="center" vertical="center" wrapText="1"/>
    </xf>
    <xf numFmtId="0" fontId="42" fillId="0" borderId="0" xfId="0" applyFont="1" applyAlignment="1">
      <alignment horizontal="center" vertical="center" wrapText="1"/>
    </xf>
    <xf numFmtId="0" fontId="138" fillId="0" borderId="0" xfId="0" applyFont="1" applyAlignment="1">
      <alignment horizontal="center" vertical="center" wrapText="1"/>
    </xf>
    <xf numFmtId="0" fontId="109" fillId="0" borderId="0" xfId="0" applyFont="1" applyAlignment="1">
      <alignment horizontal="center" vertical="center" wrapText="1"/>
    </xf>
    <xf numFmtId="0" fontId="0" fillId="0" borderId="56" xfId="0" applyBorder="1"/>
    <xf numFmtId="0" fontId="47" fillId="0" borderId="111" xfId="0" applyFont="1" applyBorder="1" applyAlignment="1">
      <alignment horizontal="left" vertical="top" wrapText="1"/>
    </xf>
    <xf numFmtId="0" fontId="42" fillId="0" borderId="111" xfId="0" applyFont="1" applyBorder="1" applyAlignment="1">
      <alignment horizontal="left" vertical="top" wrapText="1"/>
    </xf>
    <xf numFmtId="0" fontId="109" fillId="0" borderId="111" xfId="0" applyFont="1" applyBorder="1"/>
    <xf numFmtId="0" fontId="47" fillId="0" borderId="111" xfId="0" applyFont="1" applyBorder="1" applyAlignment="1">
      <alignment wrapText="1"/>
    </xf>
    <xf numFmtId="0" fontId="47" fillId="0" borderId="51" xfId="0" applyFont="1" applyBorder="1" applyAlignment="1">
      <alignment wrapText="1"/>
    </xf>
    <xf numFmtId="0" fontId="0" fillId="0" borderId="112" xfId="0" applyBorder="1"/>
    <xf numFmtId="0" fontId="47" fillId="0" borderId="24" xfId="0" applyFont="1" applyBorder="1" applyAlignment="1">
      <alignment wrapText="1"/>
    </xf>
    <xf numFmtId="0" fontId="109" fillId="0" borderId="24" xfId="0" applyFont="1" applyBorder="1"/>
    <xf numFmtId="0" fontId="109" fillId="0" borderId="0" xfId="0" applyFont="1" applyAlignment="1">
      <alignment horizontal="left" vertical="center"/>
    </xf>
    <xf numFmtId="0" fontId="109" fillId="0" borderId="0" xfId="0" applyFont="1" applyAlignment="1">
      <alignment horizontal="center" vertical="center"/>
    </xf>
    <xf numFmtId="0" fontId="0" fillId="0" borderId="57" xfId="0" applyBorder="1"/>
    <xf numFmtId="0" fontId="42" fillId="0" borderId="48" xfId="0" applyFont="1" applyBorder="1" applyAlignment="1">
      <alignment horizontal="left" vertical="top" wrapText="1"/>
    </xf>
    <xf numFmtId="0" fontId="109" fillId="0" borderId="48" xfId="0" applyFont="1" applyBorder="1"/>
    <xf numFmtId="0" fontId="47" fillId="0" borderId="48" xfId="0" applyFont="1" applyBorder="1" applyAlignment="1">
      <alignment wrapText="1"/>
    </xf>
    <xf numFmtId="0" fontId="47" fillId="0" borderId="13" xfId="0" applyFont="1" applyBorder="1" applyAlignment="1">
      <alignment wrapText="1"/>
    </xf>
    <xf numFmtId="0" fontId="109" fillId="0" borderId="48" xfId="0" applyFont="1" applyBorder="1" applyAlignment="1">
      <alignment vertical="top" wrapText="1"/>
    </xf>
    <xf numFmtId="0" fontId="109" fillId="0" borderId="48" xfId="0" applyFont="1" applyBorder="1" applyAlignment="1">
      <alignment horizontal="left" vertical="top" wrapText="1"/>
    </xf>
    <xf numFmtId="0" fontId="109" fillId="0" borderId="48" xfId="0" applyFont="1" applyBorder="1" applyAlignment="1">
      <alignment vertical="top"/>
    </xf>
    <xf numFmtId="0" fontId="109" fillId="0" borderId="13" xfId="0" applyFont="1" applyBorder="1"/>
    <xf numFmtId="0" fontId="104" fillId="0" borderId="0" xfId="147" applyFont="1" applyAlignment="1" applyProtection="1">
      <protection locked="0"/>
    </xf>
    <xf numFmtId="0" fontId="22" fillId="61" borderId="0" xfId="0" applyFont="1" applyFill="1" applyAlignment="1">
      <alignment horizontal="left" vertical="top" wrapText="1"/>
    </xf>
    <xf numFmtId="0" fontId="89" fillId="61" borderId="0" xfId="0" applyFont="1" applyFill="1" applyAlignment="1">
      <alignment horizontal="left" vertical="top" wrapText="1"/>
    </xf>
    <xf numFmtId="1" fontId="3" fillId="26" borderId="37" xfId="0" applyNumberFormat="1" applyFont="1" applyFill="1" applyBorder="1" applyAlignment="1" applyProtection="1">
      <alignment horizontal="center" vertical="center"/>
      <protection locked="0"/>
    </xf>
    <xf numFmtId="1" fontId="3" fillId="26" borderId="54" xfId="0" applyNumberFormat="1" applyFont="1" applyFill="1" applyBorder="1" applyAlignment="1" applyProtection="1">
      <alignment horizontal="center" vertical="center"/>
      <protection locked="0"/>
    </xf>
    <xf numFmtId="0" fontId="125" fillId="61" borderId="29" xfId="0" applyFont="1" applyFill="1" applyBorder="1" applyAlignment="1">
      <alignment vertical="center"/>
    </xf>
    <xf numFmtId="0" fontId="125" fillId="61" borderId="30" xfId="0" applyFont="1" applyFill="1" applyBorder="1" applyAlignment="1">
      <alignment vertical="center"/>
    </xf>
    <xf numFmtId="49" fontId="25" fillId="61" borderId="11" xfId="0" applyNumberFormat="1" applyFont="1" applyFill="1" applyBorder="1" applyAlignment="1">
      <alignment vertical="top"/>
    </xf>
    <xf numFmtId="0" fontId="25" fillId="61" borderId="11" xfId="0" applyFont="1" applyFill="1" applyBorder="1" applyAlignment="1">
      <alignment horizontal="center" vertical="top"/>
    </xf>
    <xf numFmtId="0" fontId="19" fillId="61" borderId="26" xfId="0" applyFont="1" applyFill="1" applyBorder="1" applyAlignment="1">
      <alignment vertical="center"/>
    </xf>
    <xf numFmtId="0" fontId="19" fillId="61" borderId="0" xfId="0" applyFont="1" applyFill="1" applyAlignment="1">
      <alignment horizontal="center" vertical="center" wrapText="1"/>
    </xf>
    <xf numFmtId="0" fontId="19" fillId="61" borderId="20" xfId="0" applyFont="1" applyFill="1" applyBorder="1" applyAlignment="1">
      <alignment horizontal="left" vertical="top" wrapText="1"/>
    </xf>
    <xf numFmtId="0" fontId="4" fillId="0" borderId="0" xfId="0" applyFont="1" applyAlignment="1">
      <alignment horizontal="center"/>
    </xf>
    <xf numFmtId="0" fontId="22" fillId="0" borderId="0" xfId="232" applyAlignment="1">
      <alignment vertical="center"/>
    </xf>
    <xf numFmtId="0" fontId="4" fillId="0" borderId="0" xfId="0" applyFont="1" applyAlignment="1">
      <alignment vertical="center"/>
    </xf>
    <xf numFmtId="0" fontId="22" fillId="0" borderId="0" xfId="232" applyAlignment="1">
      <alignment horizontal="left" vertical="center" indent="3"/>
    </xf>
    <xf numFmtId="0" fontId="22" fillId="0" borderId="0" xfId="232" applyAlignment="1">
      <alignment horizontal="left" indent="3"/>
    </xf>
    <xf numFmtId="0" fontId="22" fillId="0" borderId="0" xfId="0" applyFont="1" applyAlignment="1">
      <alignment horizontal="left" indent="3"/>
    </xf>
    <xf numFmtId="0" fontId="4" fillId="23" borderId="0" xfId="0" applyFont="1" applyFill="1" applyAlignment="1">
      <alignment horizontal="center" vertical="center" wrapText="1"/>
    </xf>
    <xf numFmtId="14" fontId="19" fillId="61" borderId="11" xfId="0" applyNumberFormat="1" applyFont="1" applyFill="1" applyBorder="1" applyAlignment="1">
      <alignment horizontal="center" vertical="center" wrapText="1"/>
    </xf>
    <xf numFmtId="0" fontId="47" fillId="0" borderId="0" xfId="0" applyFont="1" applyAlignment="1">
      <alignment vertical="center"/>
    </xf>
    <xf numFmtId="0" fontId="19" fillId="0" borderId="37" xfId="0" applyFont="1" applyBorder="1" applyAlignment="1">
      <alignment vertical="center" wrapText="1"/>
    </xf>
    <xf numFmtId="0" fontId="19" fillId="61" borderId="116" xfId="0" applyFont="1" applyFill="1" applyBorder="1" applyAlignment="1">
      <alignment horizontal="left" vertical="top" wrapText="1"/>
    </xf>
    <xf numFmtId="0" fontId="19" fillId="64" borderId="11" xfId="0" quotePrefix="1" applyFont="1" applyFill="1" applyBorder="1" applyAlignment="1">
      <alignment horizontal="left" vertical="center" wrapText="1"/>
    </xf>
    <xf numFmtId="0" fontId="19" fillId="64" borderId="11" xfId="0" applyFont="1" applyFill="1" applyBorder="1" applyAlignment="1">
      <alignment vertical="center" wrapText="1"/>
    </xf>
    <xf numFmtId="0" fontId="168" fillId="0" borderId="0" xfId="0" applyFont="1"/>
    <xf numFmtId="0" fontId="169" fillId="0" borderId="0" xfId="0" applyFont="1"/>
    <xf numFmtId="0" fontId="100" fillId="0" borderId="0" xfId="147" applyFont="1"/>
    <xf numFmtId="0" fontId="18" fillId="0" borderId="17" xfId="0" applyFont="1" applyBorder="1" applyAlignment="1">
      <alignment vertical="center"/>
    </xf>
    <xf numFmtId="0" fontId="18" fillId="0" borderId="11" xfId="0" applyFont="1" applyBorder="1" applyAlignment="1">
      <alignment vertical="center" wrapText="1"/>
    </xf>
    <xf numFmtId="0" fontId="19" fillId="0" borderId="17" xfId="0" applyFont="1" applyBorder="1" applyAlignment="1">
      <alignment vertical="center" wrapText="1"/>
    </xf>
    <xf numFmtId="49" fontId="19" fillId="0" borderId="11" xfId="0" applyNumberFormat="1" applyFont="1" applyBorder="1" applyAlignment="1">
      <alignment horizontal="left" vertical="center" wrapText="1"/>
    </xf>
    <xf numFmtId="14" fontId="19" fillId="61" borderId="11" xfId="0" applyNumberFormat="1" applyFont="1" applyFill="1" applyBorder="1" applyAlignment="1">
      <alignment horizontal="left" vertical="center" wrapText="1"/>
    </xf>
    <xf numFmtId="14" fontId="19" fillId="0" borderId="11" xfId="0" applyNumberFormat="1" applyFont="1" applyBorder="1" applyAlignment="1">
      <alignment horizontal="left" vertical="center" wrapText="1"/>
    </xf>
    <xf numFmtId="0" fontId="95" fillId="61" borderId="26" xfId="0" applyFont="1" applyFill="1" applyBorder="1" applyAlignment="1">
      <alignment vertical="center" wrapText="1"/>
    </xf>
    <xf numFmtId="0" fontId="19" fillId="61" borderId="26" xfId="0" applyFont="1" applyFill="1" applyBorder="1" applyAlignment="1">
      <alignment vertical="center" wrapText="1"/>
    </xf>
    <xf numFmtId="0" fontId="95" fillId="0" borderId="26" xfId="0" applyFont="1" applyBorder="1" applyAlignment="1">
      <alignment vertical="center" wrapText="1"/>
    </xf>
    <xf numFmtId="0" fontId="95" fillId="61" borderId="26" xfId="0" applyFont="1" applyFill="1" applyBorder="1" applyAlignment="1">
      <alignment horizontal="left" vertical="center" wrapText="1"/>
    </xf>
    <xf numFmtId="0" fontId="95" fillId="61" borderId="27" xfId="0" applyFont="1" applyFill="1" applyBorder="1" applyAlignment="1">
      <alignment horizontal="left" vertical="center" wrapText="1"/>
    </xf>
    <xf numFmtId="0" fontId="19" fillId="0" borderId="11" xfId="0" quotePrefix="1" applyFont="1" applyBorder="1" applyAlignment="1">
      <alignment horizontal="left" vertical="center" wrapText="1"/>
    </xf>
    <xf numFmtId="0" fontId="19" fillId="63" borderId="11" xfId="0" applyFont="1" applyFill="1" applyBorder="1" applyAlignment="1">
      <alignment horizontal="left" vertical="center" wrapText="1"/>
    </xf>
    <xf numFmtId="0" fontId="161" fillId="61" borderId="11" xfId="0" applyFont="1" applyFill="1" applyBorder="1" applyAlignment="1">
      <alignment vertical="center" wrapText="1"/>
    </xf>
    <xf numFmtId="0" fontId="161" fillId="61" borderId="11" xfId="0" applyFont="1" applyFill="1" applyBorder="1" applyAlignment="1">
      <alignment horizontal="left" vertical="center" wrapText="1"/>
    </xf>
    <xf numFmtId="0" fontId="19" fillId="61" borderId="11" xfId="0" applyFont="1" applyFill="1" applyBorder="1" applyAlignment="1">
      <alignment vertical="top" wrapText="1"/>
    </xf>
    <xf numFmtId="0" fontId="33" fillId="0" borderId="0" xfId="0" applyFont="1" applyAlignment="1">
      <alignment wrapText="1"/>
    </xf>
    <xf numFmtId="0" fontId="25" fillId="0" borderId="0" xfId="0" applyFont="1" applyAlignment="1">
      <alignment wrapText="1"/>
    </xf>
    <xf numFmtId="0" fontId="101" fillId="0" borderId="0" xfId="0" applyFont="1"/>
    <xf numFmtId="0" fontId="118" fillId="0" borderId="0" xfId="0" applyFont="1"/>
    <xf numFmtId="0" fontId="5" fillId="0" borderId="17" xfId="0" applyFont="1" applyBorder="1" applyAlignment="1">
      <alignment horizontal="left" vertical="center" wrapText="1"/>
    </xf>
    <xf numFmtId="0" fontId="99" fillId="0" borderId="0" xfId="0" applyFont="1" applyAlignment="1">
      <alignment wrapText="1"/>
    </xf>
    <xf numFmtId="0" fontId="92" fillId="0" borderId="21" xfId="0" applyFont="1" applyBorder="1" applyAlignment="1">
      <alignment wrapText="1"/>
    </xf>
    <xf numFmtId="0" fontId="5" fillId="0" borderId="17" xfId="0" applyFont="1" applyBorder="1" applyAlignment="1">
      <alignment wrapText="1"/>
    </xf>
    <xf numFmtId="0" fontId="4" fillId="0" borderId="0" xfId="0" applyFont="1" applyAlignment="1">
      <alignment horizontal="left" vertical="center" wrapText="1"/>
    </xf>
    <xf numFmtId="0" fontId="4" fillId="61" borderId="0" xfId="0" applyFont="1" applyFill="1" applyAlignment="1">
      <alignment horizontal="left" vertical="center" wrapText="1"/>
    </xf>
    <xf numFmtId="0" fontId="12" fillId="0" borderId="0" xfId="0" applyFont="1" applyAlignment="1">
      <alignment horizontal="left" vertical="center" wrapText="1"/>
    </xf>
    <xf numFmtId="0" fontId="4" fillId="73" borderId="0" xfId="0" applyFont="1" applyFill="1" applyAlignment="1">
      <alignment horizontal="left" vertical="center" wrapText="1"/>
    </xf>
    <xf numFmtId="0" fontId="19" fillId="61" borderId="11" xfId="0" applyFont="1" applyFill="1" applyBorder="1" applyAlignment="1">
      <alignment horizontal="center" vertical="top" wrapText="1"/>
    </xf>
    <xf numFmtId="0" fontId="121" fillId="0" borderId="11" xfId="0" applyFont="1" applyBorder="1" applyAlignment="1">
      <alignment vertical="center"/>
    </xf>
    <xf numFmtId="0" fontId="105" fillId="0" borderId="11" xfId="0" applyFont="1" applyBorder="1" applyAlignment="1">
      <alignment vertical="center" wrapText="1"/>
    </xf>
    <xf numFmtId="0" fontId="19" fillId="0" borderId="30" xfId="0" applyFont="1" applyBorder="1" applyAlignment="1">
      <alignment vertical="center" wrapText="1"/>
    </xf>
    <xf numFmtId="0" fontId="121" fillId="0" borderId="11" xfId="0" applyFont="1" applyBorder="1" applyAlignment="1">
      <alignment vertical="center" wrapText="1"/>
    </xf>
    <xf numFmtId="0" fontId="163" fillId="0" borderId="11" xfId="0" applyFont="1" applyBorder="1" applyAlignment="1">
      <alignment vertical="center" wrapText="1"/>
    </xf>
    <xf numFmtId="0" fontId="105" fillId="0" borderId="27" xfId="0" applyFont="1" applyBorder="1" applyAlignment="1">
      <alignment horizontal="left" vertical="center" wrapText="1"/>
    </xf>
    <xf numFmtId="0" fontId="105" fillId="0" borderId="66" xfId="0" applyFont="1" applyBorder="1" applyAlignment="1">
      <alignment horizontal="left" vertical="center" wrapText="1"/>
    </xf>
    <xf numFmtId="0" fontId="105" fillId="0" borderId="11" xfId="0" applyFont="1" applyBorder="1" applyAlignment="1">
      <alignment horizontal="left" vertical="center" wrapText="1"/>
    </xf>
    <xf numFmtId="0" fontId="105" fillId="0" borderId="27" xfId="0" applyFont="1" applyBorder="1" applyAlignment="1">
      <alignment vertical="center" wrapText="1"/>
    </xf>
    <xf numFmtId="0" fontId="105" fillId="0" borderId="11" xfId="0" applyFont="1" applyBorder="1" applyAlignment="1">
      <alignment horizontal="center" vertical="top" wrapText="1"/>
    </xf>
    <xf numFmtId="0" fontId="19" fillId="0" borderId="11" xfId="0" applyFont="1" applyBorder="1" applyAlignment="1">
      <alignment horizontal="center" vertical="top" wrapText="1"/>
    </xf>
    <xf numFmtId="0" fontId="19" fillId="0" borderId="20" xfId="0" applyFont="1" applyBorder="1" applyAlignment="1">
      <alignment horizontal="center" vertical="top"/>
    </xf>
    <xf numFmtId="0" fontId="39" fillId="68" borderId="0" xfId="0" applyFont="1" applyFill="1" applyAlignment="1">
      <alignment wrapText="1"/>
    </xf>
    <xf numFmtId="0" fontId="39" fillId="0" borderId="0" xfId="0" applyFont="1" applyAlignment="1">
      <alignment horizontal="left" vertical="center" wrapText="1"/>
    </xf>
    <xf numFmtId="0" fontId="79" fillId="61" borderId="0" xfId="0" applyFont="1" applyFill="1" applyAlignment="1">
      <alignment wrapText="1"/>
    </xf>
    <xf numFmtId="0" fontId="19" fillId="0" borderId="66" xfId="0" applyFont="1" applyBorder="1" applyAlignment="1">
      <alignment horizontal="left" vertical="center" wrapText="1"/>
    </xf>
    <xf numFmtId="0" fontId="19" fillId="0" borderId="27" xfId="0" applyFont="1" applyBorder="1" applyAlignment="1">
      <alignment horizontal="left" vertical="center"/>
    </xf>
    <xf numFmtId="0" fontId="29" fillId="0" borderId="11" xfId="0" applyFont="1" applyBorder="1" applyAlignment="1">
      <alignment vertical="center"/>
    </xf>
    <xf numFmtId="0" fontId="19" fillId="0" borderId="11" xfId="0" applyFont="1" applyBorder="1" applyAlignment="1">
      <alignment vertical="top" wrapText="1"/>
    </xf>
    <xf numFmtId="0" fontId="105" fillId="0" borderId="11" xfId="0" applyFont="1" applyBorder="1" applyAlignment="1">
      <alignment horizontal="left" vertical="top" wrapText="1"/>
    </xf>
    <xf numFmtId="0" fontId="104" fillId="0" borderId="0" xfId="147" applyFont="1" applyAlignment="1" applyProtection="1">
      <alignment wrapText="1"/>
      <protection locked="0"/>
    </xf>
    <xf numFmtId="0" fontId="3" fillId="66" borderId="11" xfId="0" applyFont="1" applyFill="1" applyBorder="1" applyAlignment="1">
      <alignment horizontal="center" vertical="center" wrapText="1"/>
    </xf>
    <xf numFmtId="0" fontId="89" fillId="0" borderId="0" xfId="0" applyFont="1" applyAlignment="1">
      <alignment horizontal="left" vertical="center" wrapText="1"/>
    </xf>
    <xf numFmtId="0" fontId="164" fillId="0" borderId="0" xfId="0" applyFont="1" applyAlignment="1">
      <alignment horizontal="left" vertical="center" wrapText="1"/>
    </xf>
    <xf numFmtId="0" fontId="102" fillId="0" borderId="0" xfId="0" applyFont="1" applyAlignment="1">
      <alignment horizontal="center" vertical="center" wrapText="1"/>
    </xf>
    <xf numFmtId="0" fontId="104" fillId="0" borderId="0" xfId="147" applyFont="1" applyAlignment="1">
      <alignment horizontal="left"/>
    </xf>
    <xf numFmtId="0" fontId="162" fillId="0" borderId="0" xfId="0" applyFont="1"/>
    <xf numFmtId="0" fontId="176" fillId="0" borderId="0" xfId="0" applyFont="1"/>
    <xf numFmtId="0" fontId="25" fillId="0" borderId="0" xfId="0" applyFont="1" applyAlignment="1">
      <alignment vertical="top" wrapText="1"/>
    </xf>
    <xf numFmtId="0" fontId="95" fillId="0" borderId="0" xfId="0" applyFont="1" applyAlignment="1">
      <alignment horizontal="right" vertical="center"/>
    </xf>
    <xf numFmtId="0" fontId="104" fillId="0" borderId="0" xfId="147" applyFont="1" applyAlignment="1" applyProtection="1">
      <alignment horizontal="right" wrapText="1"/>
      <protection locked="0"/>
    </xf>
    <xf numFmtId="0" fontId="0" fillId="0" borderId="0" xfId="0" applyAlignment="1" applyProtection="1">
      <alignment horizontal="right"/>
      <protection locked="0"/>
    </xf>
    <xf numFmtId="0" fontId="161" fillId="0" borderId="11" xfId="0" applyFont="1" applyBorder="1" applyAlignment="1">
      <alignment horizontal="left" vertical="top" wrapText="1"/>
    </xf>
    <xf numFmtId="0" fontId="176" fillId="0" borderId="0" xfId="0" applyFont="1" applyAlignment="1">
      <alignment horizontal="left" vertical="center"/>
    </xf>
    <xf numFmtId="0" fontId="145" fillId="0" borderId="11" xfId="147" applyFont="1" applyFill="1" applyBorder="1" applyAlignment="1" applyProtection="1">
      <alignment horizontal="left" vertical="center" wrapText="1"/>
    </xf>
    <xf numFmtId="0" fontId="3" fillId="0" borderId="0" xfId="0" applyFont="1" applyAlignment="1">
      <alignment vertical="top" wrapText="1"/>
    </xf>
    <xf numFmtId="0" fontId="179" fillId="0" borderId="0" xfId="0" applyFont="1"/>
    <xf numFmtId="0" fontId="148" fillId="0" borderId="0" xfId="232" applyFont="1"/>
    <xf numFmtId="0" fontId="19" fillId="27" borderId="138" xfId="0" applyFont="1" applyFill="1" applyBorder="1" applyAlignment="1">
      <alignment vertical="top" wrapText="1"/>
    </xf>
    <xf numFmtId="0" fontId="19" fillId="27" borderId="138" xfId="0" applyFont="1" applyFill="1" applyBorder="1" applyAlignment="1">
      <alignment wrapText="1"/>
    </xf>
    <xf numFmtId="0" fontId="19" fillId="27" borderId="25" xfId="0" applyFont="1" applyFill="1" applyBorder="1" applyAlignment="1">
      <alignment vertical="top" wrapText="1"/>
    </xf>
    <xf numFmtId="0" fontId="19" fillId="27" borderId="23" xfId="0" applyFont="1" applyFill="1" applyBorder="1" applyAlignment="1">
      <alignment wrapText="1"/>
    </xf>
    <xf numFmtId="0" fontId="19" fillId="27" borderId="25" xfId="0" applyFont="1" applyFill="1" applyBorder="1" applyAlignment="1">
      <alignment wrapText="1"/>
    </xf>
    <xf numFmtId="0" fontId="19" fillId="0" borderId="12" xfId="0" applyFont="1" applyBorder="1" applyAlignment="1">
      <alignment horizontal="center" vertical="center"/>
    </xf>
    <xf numFmtId="10" fontId="19" fillId="0" borderId="37" xfId="189" applyNumberFormat="1" applyFont="1" applyFill="1" applyBorder="1" applyAlignment="1" applyProtection="1">
      <alignment horizontal="center" vertical="center"/>
    </xf>
    <xf numFmtId="10" fontId="3" fillId="26" borderId="37" xfId="189" applyNumberFormat="1" applyFont="1" applyFill="1" applyBorder="1" applyAlignment="1" applyProtection="1">
      <alignment horizontal="center" vertical="center"/>
      <protection locked="0"/>
    </xf>
    <xf numFmtId="10" fontId="3" fillId="26" borderId="45" xfId="189" applyNumberFormat="1" applyFont="1" applyFill="1" applyBorder="1" applyAlignment="1" applyProtection="1">
      <alignment horizontal="center" vertical="center"/>
      <protection locked="0"/>
    </xf>
    <xf numFmtId="10" fontId="19" fillId="0" borderId="12" xfId="189" applyNumberFormat="1" applyFont="1" applyFill="1" applyBorder="1" applyAlignment="1" applyProtection="1">
      <alignment horizontal="center" vertical="center"/>
    </xf>
    <xf numFmtId="1" fontId="3" fillId="26" borderId="23" xfId="0" applyNumberFormat="1" applyFont="1" applyFill="1" applyBorder="1" applyAlignment="1" applyProtection="1">
      <alignment horizontal="center" vertical="center"/>
      <protection locked="0"/>
    </xf>
    <xf numFmtId="0" fontId="19" fillId="27" borderId="139" xfId="0" applyFont="1" applyFill="1" applyBorder="1" applyAlignment="1">
      <alignment vertical="top" wrapText="1"/>
    </xf>
    <xf numFmtId="0" fontId="19" fillId="27" borderId="139" xfId="0" applyFont="1" applyFill="1" applyBorder="1" applyAlignment="1">
      <alignment wrapText="1"/>
    </xf>
    <xf numFmtId="10" fontId="3" fillId="0" borderId="11" xfId="189" applyNumberFormat="1" applyFont="1" applyFill="1" applyBorder="1" applyAlignment="1" applyProtection="1">
      <alignment horizontal="center" vertical="center"/>
    </xf>
    <xf numFmtId="0" fontId="183" fillId="0" borderId="0" xfId="232" applyFont="1" applyAlignment="1">
      <alignment vertical="center" wrapText="1"/>
    </xf>
    <xf numFmtId="0" fontId="105" fillId="0" borderId="0" xfId="232" applyFont="1" applyAlignment="1">
      <alignment wrapText="1"/>
    </xf>
    <xf numFmtId="0" fontId="3" fillId="0" borderId="17" xfId="0" applyFont="1" applyBorder="1" applyAlignment="1">
      <alignment vertical="center"/>
    </xf>
    <xf numFmtId="0" fontId="7" fillId="0" borderId="31" xfId="0" applyFont="1" applyBorder="1" applyAlignment="1">
      <alignment vertical="center"/>
    </xf>
    <xf numFmtId="0" fontId="7" fillId="0" borderId="30" xfId="0" applyFont="1" applyBorder="1" applyAlignment="1">
      <alignment vertical="center"/>
    </xf>
    <xf numFmtId="0" fontId="3" fillId="0" borderId="30" xfId="0" applyFont="1" applyBorder="1" applyAlignment="1">
      <alignment vertical="center"/>
    </xf>
    <xf numFmtId="0" fontId="3" fillId="0" borderId="29" xfId="0" applyFont="1" applyBorder="1" applyAlignment="1">
      <alignment horizontal="right" vertical="center"/>
    </xf>
    <xf numFmtId="0" fontId="19" fillId="27" borderId="42" xfId="0" applyFont="1" applyFill="1" applyBorder="1" applyAlignment="1">
      <alignment horizontal="center" vertical="top" wrapText="1"/>
    </xf>
    <xf numFmtId="0" fontId="19" fillId="27" borderId="58" xfId="0" applyFont="1" applyFill="1" applyBorder="1" applyAlignment="1">
      <alignment horizontal="center" wrapText="1"/>
    </xf>
    <xf numFmtId="0" fontId="19" fillId="27" borderId="0" xfId="0" applyFont="1" applyFill="1" applyAlignment="1">
      <alignment horizontal="center" vertical="top" wrapText="1"/>
    </xf>
    <xf numFmtId="0" fontId="19" fillId="27" borderId="0" xfId="0" applyFont="1" applyFill="1" applyAlignment="1">
      <alignment horizontal="center" wrapText="1"/>
    </xf>
    <xf numFmtId="0" fontId="19" fillId="0" borderId="37" xfId="0" applyFont="1" applyBorder="1" applyAlignment="1">
      <alignment horizontal="center" vertical="center"/>
    </xf>
    <xf numFmtId="0" fontId="183" fillId="0" borderId="0" xfId="232" applyFont="1" applyAlignment="1">
      <alignment wrapText="1"/>
    </xf>
    <xf numFmtId="0" fontId="3" fillId="0" borderId="29" xfId="0" applyFont="1" applyBorder="1" applyAlignment="1">
      <alignment horizontal="center" vertical="center"/>
    </xf>
    <xf numFmtId="0" fontId="39" fillId="61" borderId="0" xfId="0" applyFont="1" applyFill="1" applyAlignment="1">
      <alignment horizontal="left" vertical="center"/>
    </xf>
    <xf numFmtId="0" fontId="25" fillId="61" borderId="0" xfId="0" applyFont="1" applyFill="1" applyAlignment="1">
      <alignment wrapText="1"/>
    </xf>
    <xf numFmtId="0" fontId="0" fillId="0" borderId="11" xfId="0" applyBorder="1"/>
    <xf numFmtId="0" fontId="0" fillId="61" borderId="11" xfId="0" applyFill="1" applyBorder="1"/>
    <xf numFmtId="0" fontId="19" fillId="0" borderId="23" xfId="0" applyFont="1" applyBorder="1" applyAlignment="1">
      <alignment horizontal="center" vertical="center" wrapText="1"/>
    </xf>
    <xf numFmtId="0" fontId="19" fillId="0" borderId="23" xfId="0" applyFont="1" applyBorder="1" applyAlignment="1">
      <alignment vertical="center" wrapText="1"/>
    </xf>
    <xf numFmtId="0" fontId="95" fillId="0" borderId="23" xfId="0" applyFont="1" applyBorder="1" applyAlignment="1">
      <alignment horizontal="center" vertical="center" wrapText="1"/>
    </xf>
    <xf numFmtId="0" fontId="72" fillId="0" borderId="0" xfId="0" applyFont="1"/>
    <xf numFmtId="0" fontId="19" fillId="0" borderId="137" xfId="0" applyFont="1" applyBorder="1" applyAlignment="1">
      <alignment horizontal="left" vertical="center" wrapText="1"/>
    </xf>
    <xf numFmtId="0" fontId="19" fillId="0" borderId="37" xfId="0" applyFont="1" applyBorder="1" applyAlignment="1">
      <alignment horizontal="left" vertical="center" wrapText="1"/>
    </xf>
    <xf numFmtId="1" fontId="18" fillId="0" borderId="23" xfId="0" applyNumberFormat="1" applyFont="1" applyBorder="1" applyAlignment="1">
      <alignment horizontal="center" vertical="center"/>
    </xf>
    <xf numFmtId="1" fontId="19" fillId="99" borderId="37" xfId="0" applyNumberFormat="1" applyFont="1" applyFill="1" applyBorder="1" applyAlignment="1">
      <alignment horizontal="center" vertical="center"/>
    </xf>
    <xf numFmtId="1" fontId="72" fillId="0" borderId="0" xfId="0" applyNumberFormat="1" applyFont="1"/>
    <xf numFmtId="0" fontId="72" fillId="0" borderId="48" xfId="0" applyFont="1" applyBorder="1"/>
    <xf numFmtId="0" fontId="19" fillId="0" borderId="12" xfId="0" applyFont="1" applyBorder="1" applyAlignment="1">
      <alignment horizontal="center" vertical="top" wrapText="1"/>
    </xf>
    <xf numFmtId="0" fontId="95" fillId="0" borderId="57" xfId="0" applyFont="1" applyBorder="1" applyAlignment="1">
      <alignment horizontal="left"/>
    </xf>
    <xf numFmtId="0" fontId="95" fillId="0" borderId="48" xfId="0" applyFont="1" applyBorder="1" applyAlignment="1">
      <alignment horizontal="left"/>
    </xf>
    <xf numFmtId="49" fontId="19" fillId="0" borderId="12" xfId="0" applyNumberFormat="1" applyFont="1" applyBorder="1" applyAlignment="1">
      <alignment horizontal="center" vertical="top" wrapText="1"/>
    </xf>
    <xf numFmtId="49" fontId="19" fillId="0" borderId="25" xfId="0" applyNumberFormat="1" applyFont="1" applyBorder="1" applyAlignment="1">
      <alignment horizontal="center" vertical="top" wrapText="1"/>
    </xf>
    <xf numFmtId="0" fontId="95" fillId="0" borderId="112" xfId="0" applyFont="1" applyBorder="1" applyAlignment="1">
      <alignment horizontal="left" vertical="top"/>
    </xf>
    <xf numFmtId="0" fontId="95" fillId="0" borderId="24" xfId="0" applyFont="1" applyBorder="1" applyAlignment="1">
      <alignment horizontal="left" vertical="top"/>
    </xf>
    <xf numFmtId="0" fontId="19" fillId="0" borderId="51" xfId="0" applyFont="1" applyBorder="1" applyAlignment="1">
      <alignment vertical="center" wrapText="1"/>
    </xf>
    <xf numFmtId="0" fontId="19" fillId="0" borderId="137" xfId="0" applyFont="1" applyBorder="1" applyAlignment="1">
      <alignment vertical="center" wrapText="1"/>
    </xf>
    <xf numFmtId="0" fontId="95" fillId="61" borderId="66" xfId="0" applyFont="1" applyFill="1" applyBorder="1" applyAlignment="1">
      <alignment horizontal="left" vertical="center" wrapText="1"/>
    </xf>
    <xf numFmtId="0" fontId="6" fillId="0" borderId="0" xfId="0" applyFont="1" applyProtection="1">
      <protection locked="0"/>
    </xf>
    <xf numFmtId="0" fontId="187" fillId="0" borderId="0" xfId="645" applyBorder="1" applyAlignment="1" applyProtection="1">
      <alignment horizontal="left" vertical="center" wrapText="1"/>
      <protection locked="0"/>
    </xf>
    <xf numFmtId="0" fontId="187" fillId="0" borderId="0" xfId="645" applyBorder="1" applyAlignment="1" applyProtection="1">
      <alignment vertical="center" wrapText="1"/>
      <protection locked="0"/>
    </xf>
    <xf numFmtId="0" fontId="105" fillId="0" borderId="0" xfId="0" applyFont="1" applyAlignment="1">
      <alignment vertical="top" wrapText="1"/>
    </xf>
    <xf numFmtId="0" fontId="89" fillId="0" borderId="11" xfId="0" applyFont="1" applyBorder="1" applyAlignment="1">
      <alignment vertical="center"/>
    </xf>
    <xf numFmtId="0" fontId="109" fillId="0" borderId="11" xfId="0" applyFont="1" applyBorder="1" applyAlignment="1">
      <alignment vertical="center" wrapText="1"/>
    </xf>
    <xf numFmtId="0" fontId="89" fillId="100" borderId="30" xfId="0" applyFont="1" applyFill="1" applyBorder="1" applyAlignment="1">
      <alignment vertical="center"/>
    </xf>
    <xf numFmtId="0" fontId="89" fillId="100" borderId="11" xfId="0" applyFont="1" applyFill="1" applyBorder="1" applyAlignment="1">
      <alignment vertical="center"/>
    </xf>
    <xf numFmtId="0" fontId="95" fillId="0" borderId="0" xfId="0" applyFont="1" applyAlignment="1">
      <alignment horizontal="left" indent="40"/>
    </xf>
    <xf numFmtId="0" fontId="12" fillId="61" borderId="0" xfId="0" applyFont="1" applyFill="1" applyAlignment="1">
      <alignment horizontal="left" vertical="center" wrapText="1"/>
    </xf>
    <xf numFmtId="0" fontId="98" fillId="61" borderId="0" xfId="0" applyFont="1" applyFill="1" applyAlignment="1">
      <alignment horizontal="left" indent="40"/>
    </xf>
    <xf numFmtId="0" fontId="95" fillId="0" borderId="0" xfId="0" applyFont="1" applyAlignment="1">
      <alignment horizontal="left" indent="30"/>
    </xf>
    <xf numFmtId="0" fontId="104" fillId="0" borderId="0" xfId="147" applyFont="1" applyAlignment="1" applyProtection="1">
      <alignment horizontal="left" indent="30"/>
    </xf>
    <xf numFmtId="0" fontId="0" fillId="0" borderId="0" xfId="0" applyAlignment="1">
      <alignment horizontal="left"/>
    </xf>
    <xf numFmtId="0" fontId="89" fillId="61" borderId="11" xfId="0" applyFont="1" applyFill="1" applyBorder="1" applyAlignment="1">
      <alignment vertical="top"/>
    </xf>
    <xf numFmtId="0" fontId="0" fillId="65" borderId="11" xfId="0" applyFill="1" applyBorder="1" applyAlignment="1">
      <alignment vertical="top" wrapText="1"/>
    </xf>
    <xf numFmtId="0" fontId="0" fillId="80" borderId="11" xfId="0" applyFill="1" applyBorder="1" applyAlignment="1">
      <alignment vertical="top" wrapText="1"/>
    </xf>
    <xf numFmtId="0" fontId="110" fillId="61" borderId="11" xfId="0" applyFont="1" applyFill="1" applyBorder="1" applyAlignment="1">
      <alignment vertical="top" wrapText="1"/>
    </xf>
    <xf numFmtId="0" fontId="0" fillId="80" borderId="11" xfId="0" applyFill="1" applyBorder="1" applyAlignment="1">
      <alignment vertical="top"/>
    </xf>
    <xf numFmtId="0" fontId="0" fillId="64" borderId="11" xfId="0" applyFill="1" applyBorder="1" applyAlignment="1">
      <alignment vertical="top" wrapText="1"/>
    </xf>
    <xf numFmtId="0" fontId="0" fillId="64" borderId="11" xfId="0" applyFill="1" applyBorder="1" applyAlignment="1">
      <alignment vertical="top"/>
    </xf>
    <xf numFmtId="0" fontId="22" fillId="61" borderId="11" xfId="0" applyFont="1" applyFill="1" applyBorder="1" applyAlignment="1">
      <alignment vertical="top"/>
    </xf>
    <xf numFmtId="0" fontId="22" fillId="0" borderId="11" xfId="0" applyFont="1" applyBorder="1" applyAlignment="1">
      <alignment vertical="top"/>
    </xf>
    <xf numFmtId="0" fontId="19" fillId="61" borderId="29" xfId="147" applyFont="1" applyFill="1" applyBorder="1" applyAlignment="1" applyProtection="1">
      <alignment vertical="top" wrapText="1"/>
    </xf>
    <xf numFmtId="0" fontId="19" fillId="61" borderId="0" xfId="0" applyFont="1" applyFill="1" applyAlignment="1">
      <alignment wrapText="1"/>
    </xf>
    <xf numFmtId="0" fontId="19" fillId="61" borderId="26" xfId="0" applyFont="1" applyFill="1" applyBorder="1" applyAlignment="1">
      <alignment horizontal="left" vertical="center"/>
    </xf>
    <xf numFmtId="0" fontId="22" fillId="0" borderId="0" xfId="0" applyFont="1" applyAlignment="1">
      <alignment horizontal="left" vertical="center" wrapText="1"/>
    </xf>
    <xf numFmtId="0" fontId="3" fillId="66" borderId="30" xfId="0" applyFont="1" applyFill="1" applyBorder="1" applyAlignment="1">
      <alignment vertical="center" wrapText="1"/>
    </xf>
    <xf numFmtId="0" fontId="43" fillId="0" borderId="0" xfId="0" applyFont="1" applyAlignment="1">
      <alignment horizontal="center" vertical="center" wrapText="1"/>
    </xf>
    <xf numFmtId="0" fontId="3" fillId="61" borderId="0" xfId="0" applyFont="1" applyFill="1" applyAlignment="1">
      <alignment horizontal="center" vertical="center"/>
    </xf>
    <xf numFmtId="0" fontId="0" fillId="61" borderId="0" xfId="0" applyFill="1" applyAlignment="1">
      <alignment horizontal="center" vertical="center"/>
    </xf>
    <xf numFmtId="0" fontId="3" fillId="61" borderId="22" xfId="0" applyFont="1" applyFill="1" applyBorder="1" applyAlignment="1">
      <alignment vertical="center" wrapText="1"/>
    </xf>
    <xf numFmtId="0" fontId="105" fillId="61" borderId="11" xfId="0" applyFont="1" applyFill="1" applyBorder="1" applyAlignment="1">
      <alignment horizontal="left" vertical="top" wrapText="1"/>
    </xf>
    <xf numFmtId="0" fontId="135" fillId="0" borderId="0" xfId="0" applyFont="1"/>
    <xf numFmtId="0" fontId="135" fillId="0" borderId="0" xfId="0" applyFont="1" applyAlignment="1">
      <alignment horizontal="left"/>
    </xf>
    <xf numFmtId="0" fontId="22" fillId="0" borderId="32" xfId="0" applyFont="1" applyBorder="1" applyAlignment="1">
      <alignment horizontal="left"/>
    </xf>
    <xf numFmtId="0" fontId="104" fillId="0" borderId="0" xfId="147" applyFont="1" applyAlignment="1" applyProtection="1">
      <alignment horizontal="left"/>
      <protection locked="0"/>
    </xf>
    <xf numFmtId="0" fontId="0" fillId="0" borderId="21" xfId="0" applyBorder="1" applyAlignment="1">
      <alignment horizontal="center" vertical="center"/>
    </xf>
    <xf numFmtId="0" fontId="20" fillId="0" borderId="141" xfId="0" applyFont="1" applyBorder="1" applyAlignment="1">
      <alignment horizontal="center" vertical="center" wrapText="1"/>
    </xf>
    <xf numFmtId="0" fontId="98" fillId="0" borderId="22" xfId="0" applyFont="1" applyBorder="1"/>
    <xf numFmtId="0" fontId="12" fillId="101" borderId="0" xfId="0" applyFont="1" applyFill="1" applyAlignment="1">
      <alignment horizontal="left" vertical="center"/>
    </xf>
    <xf numFmtId="0" fontId="4" fillId="101" borderId="0" xfId="0" applyFont="1" applyFill="1" applyAlignment="1">
      <alignment horizontal="left" vertical="center" wrapText="1"/>
    </xf>
    <xf numFmtId="0" fontId="132" fillId="61" borderId="0" xfId="0" applyFont="1" applyFill="1"/>
    <xf numFmtId="0" fontId="191" fillId="0" borderId="0" xfId="0" applyFont="1"/>
    <xf numFmtId="0" fontId="102" fillId="61" borderId="0" xfId="0" applyFont="1" applyFill="1" applyAlignment="1">
      <alignment horizontal="center" vertical="center"/>
    </xf>
    <xf numFmtId="0" fontId="19" fillId="61" borderId="20" xfId="0" applyFont="1" applyFill="1" applyBorder="1" applyAlignment="1">
      <alignment horizontal="left" vertical="top"/>
    </xf>
    <xf numFmtId="0" fontId="3" fillId="0" borderId="31" xfId="0" applyFont="1" applyBorder="1" applyAlignment="1">
      <alignment vertical="center" wrapText="1"/>
    </xf>
    <xf numFmtId="0" fontId="19" fillId="61" borderId="11" xfId="0" quotePrefix="1" applyFont="1" applyFill="1" applyBorder="1" applyAlignment="1">
      <alignment vertical="center" wrapText="1"/>
    </xf>
    <xf numFmtId="0" fontId="194" fillId="0" borderId="0" xfId="0" applyFont="1"/>
    <xf numFmtId="1" fontId="6" fillId="26" borderId="37" xfId="0" applyNumberFormat="1" applyFont="1" applyFill="1" applyBorder="1" applyAlignment="1" applyProtection="1">
      <alignment horizontal="center" vertical="center"/>
      <protection locked="0"/>
    </xf>
    <xf numFmtId="10" fontId="6" fillId="23" borderId="37" xfId="189" applyNumberFormat="1" applyFont="1" applyFill="1" applyBorder="1" applyAlignment="1" applyProtection="1">
      <alignment horizontal="center" vertical="center" wrapText="1"/>
    </xf>
    <xf numFmtId="0" fontId="193" fillId="0" borderId="0" xfId="0" applyFont="1"/>
    <xf numFmtId="1" fontId="96" fillId="102" borderId="37" xfId="189" applyNumberFormat="1" applyFont="1" applyFill="1" applyBorder="1" applyAlignment="1" applyProtection="1">
      <alignment horizontal="center" vertical="center" wrapText="1"/>
    </xf>
    <xf numFmtId="10" fontId="96" fillId="23" borderId="37" xfId="189" applyNumberFormat="1" applyFont="1" applyFill="1" applyBorder="1" applyAlignment="1" applyProtection="1">
      <alignment horizontal="center" vertical="center" wrapText="1"/>
    </xf>
    <xf numFmtId="1" fontId="18" fillId="26" borderId="37" xfId="0" applyNumberFormat="1" applyFont="1" applyFill="1" applyBorder="1" applyAlignment="1" applyProtection="1">
      <alignment horizontal="center" vertical="center"/>
      <protection locked="0"/>
    </xf>
    <xf numFmtId="10" fontId="18" fillId="23" borderId="37" xfId="189" applyNumberFormat="1" applyFont="1" applyFill="1" applyBorder="1" applyAlignment="1" applyProtection="1">
      <alignment horizontal="center" vertical="center" wrapText="1"/>
    </xf>
    <xf numFmtId="10" fontId="203" fillId="77" borderId="37" xfId="189" applyNumberFormat="1" applyFont="1" applyFill="1" applyBorder="1" applyAlignment="1" applyProtection="1">
      <alignment horizontal="center" vertical="center" wrapText="1"/>
    </xf>
    <xf numFmtId="0" fontId="19" fillId="0" borderId="0" xfId="232" applyFont="1"/>
    <xf numFmtId="0" fontId="92" fillId="0" borderId="0" xfId="0" applyFont="1" applyAlignment="1">
      <alignment wrapText="1"/>
    </xf>
    <xf numFmtId="0" fontId="95" fillId="0" borderId="142" xfId="0" applyFont="1" applyBorder="1" applyAlignment="1">
      <alignment vertical="center" wrapText="1"/>
    </xf>
    <xf numFmtId="0" fontId="105" fillId="61" borderId="0" xfId="0" applyFont="1" applyFill="1" applyAlignment="1">
      <alignment horizontal="center" vertical="center" wrapText="1"/>
    </xf>
    <xf numFmtId="0" fontId="92" fillId="0" borderId="142" xfId="0" applyFont="1" applyBorder="1" applyAlignment="1">
      <alignment horizontal="center" vertical="center"/>
    </xf>
    <xf numFmtId="0" fontId="95" fillId="0" borderId="149" xfId="0" applyFont="1" applyBorder="1" applyAlignment="1">
      <alignment horizontal="left" vertical="top" wrapText="1"/>
    </xf>
    <xf numFmtId="0" fontId="95" fillId="0" borderId="117" xfId="0" applyFont="1" applyBorder="1" applyAlignment="1">
      <alignment horizontal="left" vertical="top"/>
    </xf>
    <xf numFmtId="0" fontId="95" fillId="0" borderId="117" xfId="0" applyFont="1" applyBorder="1" applyAlignment="1">
      <alignment horizontal="left" vertical="top" wrapText="1"/>
    </xf>
    <xf numFmtId="0" fontId="1" fillId="0" borderId="0" xfId="0" applyFont="1" applyAlignment="1">
      <alignment horizontal="left"/>
    </xf>
    <xf numFmtId="0" fontId="112" fillId="0" borderId="0" xfId="0" applyFont="1" applyAlignment="1">
      <alignment horizontal="left"/>
    </xf>
    <xf numFmtId="0" fontId="1" fillId="0" borderId="0" xfId="0" applyFont="1" applyAlignment="1">
      <alignment horizontal="center" vertical="center"/>
    </xf>
    <xf numFmtId="0" fontId="1" fillId="0" borderId="0" xfId="0" applyFont="1"/>
    <xf numFmtId="0" fontId="112" fillId="0" borderId="0" xfId="0" applyFont="1" applyAlignment="1">
      <alignment vertical="top"/>
    </xf>
    <xf numFmtId="0" fontId="95" fillId="0" borderId="142" xfId="0" applyFont="1" applyBorder="1" applyAlignment="1">
      <alignment horizontal="left" vertical="top" wrapText="1"/>
    </xf>
    <xf numFmtId="0" fontId="123" fillId="0" borderId="37" xfId="0" applyFont="1" applyBorder="1" applyAlignment="1">
      <alignment horizontal="center" vertical="center"/>
    </xf>
    <xf numFmtId="0" fontId="101" fillId="0" borderId="112" xfId="0" applyFont="1" applyBorder="1" applyAlignment="1">
      <alignment horizontal="center" vertical="center"/>
    </xf>
    <xf numFmtId="0" fontId="123" fillId="0" borderId="0" xfId="0" applyFont="1" applyAlignment="1">
      <alignment horizontal="center" vertical="center"/>
    </xf>
    <xf numFmtId="0" fontId="95" fillId="0" borderId="36" xfId="0" applyFont="1" applyBorder="1" applyAlignment="1">
      <alignment horizontal="left" vertical="top" wrapText="1"/>
    </xf>
    <xf numFmtId="0" fontId="95" fillId="0" borderId="119" xfId="0" applyFont="1" applyBorder="1" applyAlignment="1">
      <alignment horizontal="left" vertical="top" wrapText="1"/>
    </xf>
    <xf numFmtId="0" fontId="95" fillId="0" borderId="19" xfId="0" applyFont="1" applyBorder="1" applyAlignment="1">
      <alignment horizontal="left" vertical="top" wrapText="1"/>
    </xf>
    <xf numFmtId="0" fontId="95" fillId="0" borderId="151" xfId="0" applyFont="1" applyBorder="1" applyAlignment="1">
      <alignment horizontal="left" vertical="top"/>
    </xf>
    <xf numFmtId="0" fontId="3" fillId="0" borderId="117" xfId="0" applyFont="1" applyBorder="1" applyAlignment="1">
      <alignment horizontal="left" vertical="center" wrapText="1"/>
    </xf>
    <xf numFmtId="0" fontId="95" fillId="0" borderId="143" xfId="0" applyFont="1" applyBorder="1" applyAlignment="1">
      <alignment horizontal="left" vertical="top" wrapText="1"/>
    </xf>
    <xf numFmtId="0" fontId="3" fillId="0" borderId="151" xfId="0" applyFont="1" applyBorder="1" applyAlignment="1">
      <alignment horizontal="left" vertical="center" wrapText="1"/>
    </xf>
    <xf numFmtId="0" fontId="3" fillId="0" borderId="82" xfId="0" applyFont="1" applyBorder="1" applyAlignment="1">
      <alignment horizontal="left" vertical="center" wrapText="1"/>
    </xf>
    <xf numFmtId="0" fontId="108" fillId="0" borderId="37" xfId="0" applyFont="1" applyBorder="1" applyAlignment="1">
      <alignment horizontal="center" vertical="center"/>
    </xf>
    <xf numFmtId="0" fontId="99" fillId="0" borderId="37" xfId="0" applyFont="1" applyBorder="1" applyAlignment="1">
      <alignment horizontal="center" vertical="center"/>
    </xf>
    <xf numFmtId="0" fontId="99" fillId="0" borderId="25" xfId="0" applyFont="1" applyBorder="1" applyAlignment="1">
      <alignment horizontal="center" vertical="center"/>
    </xf>
    <xf numFmtId="0" fontId="99" fillId="0" borderId="122" xfId="0" applyFont="1" applyBorder="1" applyAlignment="1">
      <alignment horizontal="center" vertical="center"/>
    </xf>
    <xf numFmtId="0" fontId="99" fillId="0" borderId="156" xfId="0" applyFont="1" applyBorder="1" applyAlignment="1">
      <alignment horizontal="center" vertical="center"/>
    </xf>
    <xf numFmtId="0" fontId="99" fillId="0" borderId="137" xfId="0" applyFont="1" applyBorder="1" applyAlignment="1">
      <alignment horizontal="center" vertical="center"/>
    </xf>
    <xf numFmtId="0" fontId="92" fillId="0" borderId="142" xfId="0" applyFont="1" applyBorder="1" applyAlignment="1">
      <alignment horizontal="center" vertical="center" wrapText="1"/>
    </xf>
    <xf numFmtId="0" fontId="206" fillId="0" borderId="25" xfId="0" applyFont="1" applyBorder="1" applyAlignment="1">
      <alignment horizontal="center" vertical="center"/>
    </xf>
    <xf numFmtId="0" fontId="95" fillId="0" borderId="150" xfId="0" applyFont="1" applyBorder="1" applyAlignment="1">
      <alignment horizontal="left" vertical="top" wrapText="1"/>
    </xf>
    <xf numFmtId="0" fontId="99" fillId="0" borderId="23" xfId="0" applyFont="1" applyBorder="1" applyAlignment="1">
      <alignment horizontal="center" vertical="center"/>
    </xf>
    <xf numFmtId="0" fontId="108" fillId="0" borderId="23" xfId="0" applyFont="1" applyBorder="1" applyAlignment="1">
      <alignment horizontal="center" vertical="center"/>
    </xf>
    <xf numFmtId="0" fontId="99" fillId="0" borderId="56" xfId="0" applyFont="1" applyBorder="1" applyAlignment="1">
      <alignment horizontal="center" vertical="center"/>
    </xf>
    <xf numFmtId="0" fontId="99" fillId="0" borderId="12" xfId="0" applyFont="1" applyBorder="1" applyAlignment="1">
      <alignment horizontal="center" vertical="center"/>
    </xf>
    <xf numFmtId="0" fontId="95" fillId="0" borderId="151" xfId="0" applyFont="1" applyBorder="1" applyAlignment="1">
      <alignment horizontal="left" vertical="center" wrapText="1"/>
    </xf>
    <xf numFmtId="0" fontId="98" fillId="0" borderId="55" xfId="0" applyFont="1" applyBorder="1" applyAlignment="1">
      <alignment horizontal="center"/>
    </xf>
    <xf numFmtId="0" fontId="207" fillId="0" borderId="0" xfId="0" applyFont="1" applyAlignment="1">
      <alignment vertical="top"/>
    </xf>
    <xf numFmtId="0" fontId="208" fillId="61" borderId="0" xfId="0" applyFont="1" applyFill="1" applyAlignment="1">
      <alignment vertical="top" wrapText="1"/>
    </xf>
    <xf numFmtId="0" fontId="1" fillId="0" borderId="142" xfId="0" applyFont="1" applyBorder="1" applyAlignment="1">
      <alignment horizontal="center" vertical="center"/>
    </xf>
    <xf numFmtId="10" fontId="1" fillId="0" borderId="142" xfId="0" applyNumberFormat="1" applyFont="1" applyBorder="1" applyAlignment="1">
      <alignment horizontal="center" vertical="center"/>
    </xf>
    <xf numFmtId="0" fontId="95" fillId="0" borderId="125" xfId="0" applyFont="1" applyBorder="1" applyAlignment="1">
      <alignment horizontal="left" vertical="top" wrapText="1"/>
    </xf>
    <xf numFmtId="0" fontId="206" fillId="0" borderId="0" xfId="0" applyFont="1" applyAlignment="1">
      <alignment horizontal="center" vertical="center"/>
    </xf>
    <xf numFmtId="0" fontId="101" fillId="0" borderId="0" xfId="0" applyFont="1" applyAlignment="1">
      <alignment horizontal="center" vertical="center"/>
    </xf>
    <xf numFmtId="0" fontId="132" fillId="0" borderId="0" xfId="0" applyFont="1" applyAlignment="1">
      <alignment vertical="center"/>
    </xf>
    <xf numFmtId="0" fontId="12" fillId="0" borderId="0" xfId="0" applyFont="1" applyAlignment="1">
      <alignment horizontal="left"/>
    </xf>
    <xf numFmtId="0" fontId="19" fillId="0" borderId="0" xfId="0" applyFont="1" applyAlignment="1">
      <alignment wrapText="1"/>
    </xf>
    <xf numFmtId="0" fontId="6" fillId="0" borderId="0" xfId="0" applyFont="1" applyAlignment="1">
      <alignment horizontal="left"/>
    </xf>
    <xf numFmtId="0" fontId="18" fillId="0" borderId="142" xfId="0" applyFont="1" applyBorder="1" applyAlignment="1">
      <alignment horizontal="left" vertical="top" wrapText="1"/>
    </xf>
    <xf numFmtId="0" fontId="18" fillId="0" borderId="142" xfId="0" applyFont="1" applyBorder="1" applyAlignment="1">
      <alignment horizontal="left" vertical="top"/>
    </xf>
    <xf numFmtId="0" fontId="18" fillId="0" borderId="144" xfId="0" applyFont="1" applyBorder="1" applyAlignment="1">
      <alignment horizontal="left" vertical="top"/>
    </xf>
    <xf numFmtId="0" fontId="18" fillId="0" borderId="116" xfId="0" applyFont="1" applyBorder="1" applyAlignment="1">
      <alignment horizontal="left" vertical="top" wrapText="1"/>
    </xf>
    <xf numFmtId="0" fontId="6" fillId="0" borderId="0" xfId="0" applyFont="1" applyAlignment="1">
      <alignment horizontal="left" wrapText="1"/>
    </xf>
    <xf numFmtId="0" fontId="19" fillId="0" borderId="142" xfId="0" applyFont="1" applyBorder="1" applyAlignment="1">
      <alignment horizontal="left" vertical="top" wrapText="1"/>
    </xf>
    <xf numFmtId="0" fontId="19" fillId="0" borderId="144" xfId="0" applyFont="1" applyBorder="1" applyAlignment="1">
      <alignment horizontal="left" vertical="top" wrapText="1"/>
    </xf>
    <xf numFmtId="0" fontId="19" fillId="0" borderId="116" xfId="0" applyFont="1" applyBorder="1" applyAlignment="1">
      <alignment horizontal="left" vertical="top" wrapText="1"/>
    </xf>
    <xf numFmtId="0" fontId="6" fillId="0" borderId="0" xfId="0" applyFont="1" applyAlignment="1">
      <alignment horizontal="left" vertical="top" wrapText="1"/>
    </xf>
    <xf numFmtId="0" fontId="6" fillId="61" borderId="0" xfId="0" applyFont="1" applyFill="1" applyAlignment="1">
      <alignment horizontal="left" vertical="top" wrapText="1"/>
    </xf>
    <xf numFmtId="0" fontId="19" fillId="61" borderId="142" xfId="0" applyFont="1" applyFill="1" applyBorder="1" applyAlignment="1">
      <alignment horizontal="left" vertical="top" wrapText="1"/>
    </xf>
    <xf numFmtId="0" fontId="29" fillId="0" borderId="142" xfId="0" applyFont="1" applyBorder="1" applyAlignment="1">
      <alignment horizontal="left" vertical="top" wrapText="1"/>
    </xf>
    <xf numFmtId="0" fontId="19" fillId="61" borderId="144" xfId="0" applyFont="1" applyFill="1" applyBorder="1" applyAlignment="1">
      <alignment horizontal="left" vertical="top" wrapText="1"/>
    </xf>
    <xf numFmtId="0" fontId="19" fillId="61" borderId="142" xfId="0" applyFont="1" applyFill="1" applyBorder="1" applyAlignment="1">
      <alignment vertical="top" wrapText="1"/>
    </xf>
    <xf numFmtId="0" fontId="95" fillId="61" borderId="142" xfId="0" applyFont="1" applyFill="1" applyBorder="1" applyAlignment="1">
      <alignment horizontal="left" vertical="top" wrapText="1"/>
    </xf>
    <xf numFmtId="0" fontId="19" fillId="0" borderId="142" xfId="0" applyFont="1" applyBorder="1" applyAlignment="1">
      <alignment wrapText="1"/>
    </xf>
    <xf numFmtId="0" fontId="6" fillId="0" borderId="0" xfId="0" applyFont="1" applyAlignment="1">
      <alignment horizontal="center"/>
    </xf>
    <xf numFmtId="0" fontId="105" fillId="0" borderId="17" xfId="0" applyFont="1" applyBorder="1" applyAlignment="1">
      <alignment horizontal="left" vertical="top" wrapText="1"/>
    </xf>
    <xf numFmtId="0" fontId="161" fillId="0" borderId="11" xfId="0" applyFont="1" applyBorder="1" applyAlignment="1">
      <alignment vertical="center" wrapText="1"/>
    </xf>
    <xf numFmtId="0" fontId="35" fillId="0" borderId="142" xfId="0" applyFont="1" applyBorder="1"/>
    <xf numFmtId="0" fontId="19" fillId="61" borderId="142" xfId="0" applyFont="1" applyFill="1" applyBorder="1" applyAlignment="1">
      <alignment vertical="center"/>
    </xf>
    <xf numFmtId="0" fontId="177" fillId="0" borderId="0" xfId="0" applyFont="1" applyAlignment="1">
      <alignment vertical="center" wrapText="1"/>
    </xf>
    <xf numFmtId="0" fontId="19" fillId="0" borderId="142" xfId="0" applyFont="1" applyBorder="1" applyAlignment="1">
      <alignment horizontal="center" vertical="center" wrapText="1"/>
    </xf>
    <xf numFmtId="0" fontId="19" fillId="61" borderId="159" xfId="0" applyFont="1" applyFill="1" applyBorder="1" applyAlignment="1">
      <alignment horizontal="center" vertical="center" wrapText="1"/>
    </xf>
    <xf numFmtId="0" fontId="4" fillId="0" borderId="143" xfId="0" applyFont="1" applyBorder="1" applyAlignment="1">
      <alignment horizontal="left" vertical="center" wrapText="1"/>
    </xf>
    <xf numFmtId="0" fontId="4" fillId="0" borderId="19" xfId="0" applyFont="1" applyBorder="1" applyAlignment="1">
      <alignment horizontal="center" vertical="center"/>
    </xf>
    <xf numFmtId="0" fontId="4" fillId="0" borderId="142" xfId="0" applyFont="1" applyBorder="1" applyAlignment="1">
      <alignment horizontal="left" indent="2"/>
    </xf>
    <xf numFmtId="0" fontId="22" fillId="89" borderId="142" xfId="232" applyFill="1" applyBorder="1" applyAlignment="1" applyProtection="1">
      <alignment horizontal="center" vertical="center"/>
      <protection locked="0"/>
    </xf>
    <xf numFmtId="0" fontId="4" fillId="97" borderId="19" xfId="0" applyFont="1" applyFill="1" applyBorder="1" applyAlignment="1">
      <alignment horizontal="center" vertical="center"/>
    </xf>
    <xf numFmtId="0" fontId="22" fillId="0" borderId="142" xfId="232" applyBorder="1" applyAlignment="1">
      <alignment horizontal="center" vertical="center"/>
    </xf>
    <xf numFmtId="164" fontId="19" fillId="0" borderId="54" xfId="189" applyNumberFormat="1" applyFont="1" applyFill="1" applyBorder="1" applyAlignment="1" applyProtection="1">
      <alignment vertical="center"/>
    </xf>
    <xf numFmtId="164" fontId="19" fillId="0" borderId="89" xfId="189" applyNumberFormat="1" applyFont="1" applyFill="1" applyBorder="1" applyAlignment="1" applyProtection="1">
      <alignment vertical="center"/>
    </xf>
    <xf numFmtId="0" fontId="3" fillId="23" borderId="0" xfId="0" applyFont="1" applyFill="1" applyAlignment="1">
      <alignment horizontal="right" vertical="top"/>
    </xf>
    <xf numFmtId="0" fontId="211" fillId="0" borderId="38" xfId="0" applyFont="1" applyBorder="1" applyAlignment="1">
      <alignment horizontal="center" vertical="center"/>
    </xf>
    <xf numFmtId="0" fontId="211" fillId="0" borderId="13" xfId="0" applyFont="1" applyBorder="1" applyAlignment="1">
      <alignment horizontal="center" vertical="center"/>
    </xf>
    <xf numFmtId="0" fontId="211" fillId="0" borderId="51" xfId="0" applyFont="1" applyBorder="1" applyAlignment="1">
      <alignment horizontal="center" vertical="center"/>
    </xf>
    <xf numFmtId="0" fontId="211" fillId="0" borderId="53" xfId="0" applyFont="1" applyBorder="1" applyAlignment="1">
      <alignment horizontal="center" vertical="center"/>
    </xf>
    <xf numFmtId="0" fontId="92" fillId="0" borderId="0" xfId="0" applyFont="1" applyAlignment="1">
      <alignment horizontal="center" vertical="center"/>
    </xf>
    <xf numFmtId="0" fontId="1" fillId="0" borderId="0" xfId="0" applyFont="1" applyAlignment="1">
      <alignment horizontal="left" vertical="top" wrapText="1"/>
    </xf>
    <xf numFmtId="0" fontId="108" fillId="0" borderId="0" xfId="0" applyFont="1" applyAlignment="1">
      <alignment horizontal="center" vertical="center"/>
    </xf>
    <xf numFmtId="0" fontId="214" fillId="0" borderId="0" xfId="0" applyFont="1" applyAlignment="1">
      <alignment horizontal="left" vertical="top" wrapText="1"/>
    </xf>
    <xf numFmtId="0" fontId="5" fillId="0" borderId="123" xfId="0" applyFont="1" applyBorder="1" applyAlignment="1">
      <alignment horizontal="center" vertical="center"/>
    </xf>
    <xf numFmtId="0" fontId="19" fillId="0" borderId="142" xfId="0" applyFont="1" applyBorder="1" applyAlignment="1">
      <alignment horizontal="left" vertical="center" wrapText="1"/>
    </xf>
    <xf numFmtId="0" fontId="19" fillId="0" borderId="143" xfId="0" applyFont="1" applyBorder="1" applyAlignment="1">
      <alignment horizontal="center" vertical="center" wrapText="1"/>
    </xf>
    <xf numFmtId="0" fontId="19" fillId="0" borderId="46" xfId="0" applyFont="1" applyBorder="1" applyAlignment="1">
      <alignment horizontal="center" vertical="center" wrapText="1"/>
    </xf>
    <xf numFmtId="0" fontId="95" fillId="0" borderId="46" xfId="0" applyFont="1" applyBorder="1" applyAlignment="1">
      <alignment horizontal="center" vertical="top" wrapText="1"/>
    </xf>
    <xf numFmtId="0" fontId="108" fillId="0" borderId="46" xfId="0" applyFont="1" applyBorder="1" applyAlignment="1">
      <alignment horizontal="center" vertical="center"/>
    </xf>
    <xf numFmtId="0" fontId="108" fillId="0" borderId="163" xfId="0" applyFont="1" applyBorder="1" applyAlignment="1">
      <alignment horizontal="center" vertical="center"/>
    </xf>
    <xf numFmtId="0" fontId="19" fillId="0" borderId="163" xfId="0" applyFont="1" applyBorder="1" applyAlignment="1">
      <alignment horizontal="center" vertical="center" wrapText="1"/>
    </xf>
    <xf numFmtId="0" fontId="108" fillId="0" borderId="26" xfId="0" applyFont="1" applyBorder="1" applyAlignment="1">
      <alignment horizontal="center" vertical="center"/>
    </xf>
    <xf numFmtId="0" fontId="19" fillId="0" borderId="26" xfId="0" applyFont="1" applyBorder="1" applyAlignment="1">
      <alignment horizontal="center" vertical="center" wrapText="1"/>
    </xf>
    <xf numFmtId="0" fontId="3" fillId="0" borderId="0" xfId="0" applyFont="1" applyAlignment="1">
      <alignment horizontal="left" vertical="center" wrapText="1"/>
    </xf>
    <xf numFmtId="0" fontId="6" fillId="0" borderId="46" xfId="0" applyFont="1" applyBorder="1" applyAlignment="1">
      <alignment horizontal="center" vertical="center"/>
    </xf>
    <xf numFmtId="0" fontId="3" fillId="0" borderId="10" xfId="0" applyFont="1" applyBorder="1" applyAlignment="1">
      <alignment horizontal="center" vertical="top"/>
    </xf>
    <xf numFmtId="0" fontId="3" fillId="0" borderId="0" xfId="0" applyFont="1" applyAlignment="1">
      <alignment horizontal="center" vertical="top"/>
    </xf>
    <xf numFmtId="0" fontId="3" fillId="0" borderId="32" xfId="0" applyFont="1" applyBorder="1" applyAlignment="1">
      <alignment horizontal="center" vertical="top"/>
    </xf>
    <xf numFmtId="0" fontId="95" fillId="0" borderId="46" xfId="0" applyFont="1" applyBorder="1" applyAlignment="1">
      <alignment horizontal="center" vertical="center"/>
    </xf>
    <xf numFmtId="0" fontId="96" fillId="0" borderId="46" xfId="0" applyFont="1" applyBorder="1" applyAlignment="1">
      <alignment horizontal="center" vertical="center"/>
    </xf>
    <xf numFmtId="0" fontId="95" fillId="0" borderId="46" xfId="0" applyFont="1" applyBorder="1" applyAlignment="1">
      <alignment horizontal="center"/>
    </xf>
    <xf numFmtId="0" fontId="95" fillId="0" borderId="10" xfId="0" applyFont="1" applyBorder="1" applyAlignment="1">
      <alignment horizontal="left" vertical="center"/>
    </xf>
    <xf numFmtId="0" fontId="95" fillId="0" borderId="32" xfId="0" applyFont="1" applyBorder="1" applyAlignment="1">
      <alignment horizontal="left" vertical="center"/>
    </xf>
    <xf numFmtId="0" fontId="41" fillId="0" borderId="0" xfId="0" applyFont="1" applyAlignment="1">
      <alignment horizontal="center"/>
    </xf>
    <xf numFmtId="0" fontId="105" fillId="0" borderId="0" xfId="0" applyFont="1"/>
    <xf numFmtId="0" fontId="157" fillId="0" borderId="0" xfId="0" applyFont="1" applyAlignment="1">
      <alignment vertical="center"/>
    </xf>
    <xf numFmtId="0" fontId="6" fillId="0" borderId="37" xfId="0" applyFont="1" applyBorder="1" applyAlignment="1">
      <alignment horizontal="center" vertical="center" wrapText="1"/>
    </xf>
    <xf numFmtId="1" fontId="6" fillId="29" borderId="37" xfId="0" applyNumberFormat="1" applyFont="1" applyFill="1" applyBorder="1" applyAlignment="1">
      <alignment horizontal="center" vertical="center" wrapText="1"/>
    </xf>
    <xf numFmtId="0" fontId="3" fillId="0" borderId="137" xfId="0" applyFont="1" applyBorder="1" applyAlignment="1">
      <alignment vertical="center" wrapText="1"/>
    </xf>
    <xf numFmtId="0" fontId="95" fillId="0" borderId="137" xfId="0" applyFont="1" applyBorder="1" applyAlignment="1">
      <alignment vertical="center" wrapText="1"/>
    </xf>
    <xf numFmtId="0" fontId="95" fillId="0" borderId="37" xfId="0" applyFont="1" applyBorder="1" applyAlignment="1">
      <alignment vertical="center" wrapText="1"/>
    </xf>
    <xf numFmtId="0" fontId="200" fillId="0" borderId="0" xfId="0" applyFont="1"/>
    <xf numFmtId="1" fontId="18" fillId="29" borderId="37" xfId="0" applyNumberFormat="1" applyFont="1" applyFill="1" applyBorder="1" applyAlignment="1">
      <alignment horizontal="center" vertical="center" wrapText="1"/>
    </xf>
    <xf numFmtId="0" fontId="158" fillId="77" borderId="37" xfId="0" applyFont="1" applyFill="1" applyBorder="1" applyAlignment="1">
      <alignment vertical="center" wrapText="1"/>
    </xf>
    <xf numFmtId="1" fontId="203" fillId="77" borderId="37" xfId="0" applyNumberFormat="1" applyFont="1" applyFill="1" applyBorder="1" applyAlignment="1">
      <alignment horizontal="center" vertical="center"/>
    </xf>
    <xf numFmtId="0" fontId="1" fillId="0" borderId="142" xfId="0" applyFont="1" applyBorder="1" applyAlignment="1">
      <alignment horizontal="center" vertical="center" wrapText="1"/>
    </xf>
    <xf numFmtId="0" fontId="95" fillId="0" borderId="142" xfId="0" applyFont="1" applyBorder="1" applyAlignment="1">
      <alignment horizontal="center" vertical="center" wrapText="1"/>
    </xf>
    <xf numFmtId="0" fontId="95" fillId="0" borderId="144" xfId="0" applyFont="1" applyBorder="1" applyAlignment="1">
      <alignment horizontal="left" vertical="top" wrapText="1"/>
    </xf>
    <xf numFmtId="0" fontId="95" fillId="0" borderId="142" xfId="0" applyFont="1" applyBorder="1" applyAlignment="1">
      <alignment horizontal="left" vertical="center" wrapText="1"/>
    </xf>
    <xf numFmtId="0" fontId="39" fillId="61" borderId="0" xfId="0" applyFont="1" applyFill="1" applyAlignment="1">
      <alignment horizontal="left" vertical="center" wrapText="1"/>
    </xf>
    <xf numFmtId="0" fontId="1" fillId="0" borderId="32" xfId="0" applyFont="1" applyBorder="1" applyAlignment="1">
      <alignment horizontal="left"/>
    </xf>
    <xf numFmtId="0" fontId="98" fillId="0" borderId="0" xfId="0" applyFont="1" applyAlignment="1">
      <alignment vertical="top" wrapText="1"/>
    </xf>
    <xf numFmtId="0" fontId="98" fillId="0" borderId="141" xfId="0" applyFont="1" applyBorder="1" applyAlignment="1">
      <alignment horizontal="center" vertical="center"/>
    </xf>
    <xf numFmtId="0" fontId="215" fillId="0" borderId="0" xfId="0" applyFont="1" applyAlignment="1">
      <alignment horizontal="center" vertical="center"/>
    </xf>
    <xf numFmtId="0" fontId="1" fillId="73" borderId="0" xfId="0" applyFont="1" applyFill="1" applyAlignment="1">
      <alignment horizontal="left" vertical="center" wrapText="1"/>
    </xf>
    <xf numFmtId="0" fontId="19" fillId="0" borderId="141" xfId="0" applyFont="1" applyBorder="1" applyAlignment="1">
      <alignment horizontal="center" vertical="center" wrapText="1"/>
    </xf>
    <xf numFmtId="0" fontId="19" fillId="0" borderId="145" xfId="0" applyFont="1" applyBorder="1" applyAlignment="1">
      <alignment horizontal="center" vertical="center" wrapText="1"/>
    </xf>
    <xf numFmtId="0" fontId="3" fillId="0" borderId="162" xfId="0" applyFont="1" applyBorder="1" applyAlignment="1">
      <alignment horizontal="center" vertical="center" wrapText="1"/>
    </xf>
    <xf numFmtId="0" fontId="3" fillId="0" borderId="141" xfId="0" applyFont="1" applyBorder="1" applyAlignment="1">
      <alignment horizontal="center" vertical="center" wrapText="1"/>
    </xf>
    <xf numFmtId="0" fontId="3" fillId="61" borderId="10" xfId="0" applyFont="1" applyFill="1" applyBorder="1" applyAlignment="1">
      <alignment horizontal="center" vertical="center" wrapText="1"/>
    </xf>
    <xf numFmtId="0" fontId="3" fillId="61" borderId="141" xfId="0" applyFont="1" applyFill="1" applyBorder="1" applyAlignment="1">
      <alignment horizontal="center" vertical="center" wrapText="1"/>
    </xf>
    <xf numFmtId="0" fontId="3" fillId="61" borderId="46" xfId="0" applyFont="1" applyFill="1" applyBorder="1" applyAlignment="1">
      <alignment vertical="center" wrapText="1"/>
    </xf>
    <xf numFmtId="0" fontId="95" fillId="0" borderId="55" xfId="0" applyFont="1" applyBorder="1"/>
    <xf numFmtId="0" fontId="104" fillId="0" borderId="11" xfId="147" applyFont="1" applyFill="1" applyBorder="1" applyAlignment="1">
      <alignment horizontal="left" vertical="center" wrapText="1"/>
    </xf>
    <xf numFmtId="0" fontId="98" fillId="0" borderId="0" xfId="0" applyFont="1" applyAlignment="1">
      <alignment horizontal="left" vertical="center" wrapText="1"/>
    </xf>
    <xf numFmtId="0" fontId="33" fillId="0" borderId="0" xfId="0" applyFont="1" applyAlignment="1">
      <alignment horizontal="left" vertical="center"/>
    </xf>
    <xf numFmtId="0" fontId="25" fillId="0" borderId="0" xfId="0" applyFont="1" applyAlignment="1">
      <alignment horizontal="left" vertical="center"/>
    </xf>
    <xf numFmtId="0" fontId="167" fillId="0" borderId="0" xfId="0" applyFont="1" applyAlignment="1">
      <alignment horizontal="left" vertical="center" wrapText="1"/>
    </xf>
    <xf numFmtId="0" fontId="209" fillId="0" borderId="11" xfId="147" applyFont="1" applyFill="1" applyBorder="1" applyAlignment="1">
      <alignment horizontal="left" vertical="center" wrapText="1"/>
    </xf>
    <xf numFmtId="0" fontId="104" fillId="0" borderId="11" xfId="147" applyFont="1" applyFill="1" applyBorder="1" applyAlignment="1" applyProtection="1">
      <alignment horizontal="left" vertical="center" wrapText="1"/>
      <protection locked="0"/>
    </xf>
    <xf numFmtId="0" fontId="104" fillId="0" borderId="11" xfId="147" applyFont="1" applyFill="1" applyBorder="1" applyAlignment="1" applyProtection="1">
      <alignment vertical="center" wrapText="1"/>
    </xf>
    <xf numFmtId="0" fontId="132" fillId="0" borderId="0" xfId="0" applyFont="1" applyAlignment="1">
      <alignment wrapText="1"/>
    </xf>
    <xf numFmtId="0" fontId="18" fillId="61" borderId="11" xfId="0" applyFont="1" applyFill="1" applyBorder="1" applyAlignment="1">
      <alignment vertical="center" wrapText="1"/>
    </xf>
    <xf numFmtId="0" fontId="19" fillId="61" borderId="142" xfId="0" applyFont="1" applyFill="1" applyBorder="1" applyAlignment="1">
      <alignment horizontal="center" vertical="center" wrapText="1"/>
    </xf>
    <xf numFmtId="0" fontId="1" fillId="0" borderId="0" xfId="0" applyFont="1" applyAlignment="1">
      <alignment vertical="center"/>
    </xf>
    <xf numFmtId="0" fontId="1" fillId="61" borderId="0" xfId="0" applyFont="1" applyFill="1" applyAlignment="1">
      <alignment vertical="center"/>
    </xf>
    <xf numFmtId="0" fontId="99" fillId="61" borderId="0" xfId="0" applyFont="1" applyFill="1" applyAlignment="1">
      <alignment vertical="center"/>
    </xf>
    <xf numFmtId="0" fontId="92" fillId="0" borderId="0" xfId="0" applyFont="1" applyAlignment="1">
      <alignment vertical="center"/>
    </xf>
    <xf numFmtId="0" fontId="96" fillId="0" borderId="116" xfId="0" applyFont="1" applyBorder="1" applyAlignment="1">
      <alignment horizontal="center" vertical="center"/>
    </xf>
    <xf numFmtId="0" fontId="96" fillId="0" borderId="142" xfId="0" applyFont="1" applyBorder="1" applyAlignment="1">
      <alignment horizontal="center" vertical="center"/>
    </xf>
    <xf numFmtId="0" fontId="96" fillId="0" borderId="117" xfId="0" applyFont="1" applyBorder="1" applyAlignment="1">
      <alignment horizontal="center" vertical="center"/>
    </xf>
    <xf numFmtId="0" fontId="95" fillId="99" borderId="116" xfId="0" applyFont="1" applyFill="1" applyBorder="1" applyAlignment="1">
      <alignment horizontal="center" vertical="center"/>
    </xf>
    <xf numFmtId="0" fontId="95" fillId="99" borderId="142" xfId="0" applyFont="1" applyFill="1" applyBorder="1" applyAlignment="1">
      <alignment horizontal="center" vertical="center"/>
    </xf>
    <xf numFmtId="10" fontId="96" fillId="0" borderId="118" xfId="646" applyNumberFormat="1" applyFont="1" applyBorder="1" applyAlignment="1">
      <alignment horizontal="center" vertical="center"/>
    </xf>
    <xf numFmtId="10" fontId="96" fillId="0" borderId="36" xfId="646" applyNumberFormat="1" applyFont="1" applyBorder="1" applyAlignment="1">
      <alignment horizontal="center" vertical="center"/>
    </xf>
    <xf numFmtId="10" fontId="96" fillId="0" borderId="119" xfId="646" applyNumberFormat="1" applyFont="1" applyBorder="1" applyAlignment="1">
      <alignment horizontal="center" vertical="center"/>
    </xf>
    <xf numFmtId="0" fontId="1" fillId="0" borderId="0" xfId="0" applyFont="1" applyAlignment="1">
      <alignment vertical="center" wrapText="1"/>
    </xf>
    <xf numFmtId="0" fontId="43" fillId="0" borderId="0" xfId="0" applyFont="1" applyAlignment="1">
      <alignment vertical="center" wrapText="1"/>
    </xf>
    <xf numFmtId="0" fontId="43" fillId="0" borderId="0" xfId="0" applyFont="1" applyAlignment="1">
      <alignment vertical="center"/>
    </xf>
    <xf numFmtId="0" fontId="3" fillId="68" borderId="11" xfId="0" applyFont="1" applyFill="1" applyBorder="1" applyAlignment="1">
      <alignment horizontal="left" vertical="top" wrapText="1"/>
    </xf>
    <xf numFmtId="0" fontId="43" fillId="0" borderId="142" xfId="0" applyFont="1" applyBorder="1" applyAlignment="1">
      <alignment vertical="top" wrapText="1"/>
    </xf>
    <xf numFmtId="0" fontId="29" fillId="0" borderId="11" xfId="0" quotePrefix="1" applyFont="1" applyBorder="1" applyAlignment="1">
      <alignment vertical="center" wrapText="1"/>
    </xf>
    <xf numFmtId="0" fontId="85" fillId="0" borderId="0" xfId="147" applyAlignment="1" applyProtection="1">
      <alignment wrapText="1"/>
      <protection locked="0"/>
    </xf>
    <xf numFmtId="0" fontId="98" fillId="0" borderId="0" xfId="0" applyFont="1" applyAlignment="1">
      <alignment horizontal="center"/>
    </xf>
    <xf numFmtId="0" fontId="92" fillId="0" borderId="144" xfId="0" applyFont="1" applyBorder="1" applyAlignment="1">
      <alignment horizontal="left"/>
    </xf>
    <xf numFmtId="0" fontId="112" fillId="0" borderId="145" xfId="0" applyFont="1" applyBorder="1" applyAlignment="1">
      <alignment horizontal="left"/>
    </xf>
    <xf numFmtId="0" fontId="112" fillId="0" borderId="146" xfId="0" applyFont="1" applyBorder="1" applyAlignment="1">
      <alignment horizontal="left"/>
    </xf>
    <xf numFmtId="0" fontId="96" fillId="0" borderId="174" xfId="0" applyFont="1" applyBorder="1" applyAlignment="1">
      <alignment horizontal="center" vertical="center"/>
    </xf>
    <xf numFmtId="0" fontId="96" fillId="0" borderId="19" xfId="0" applyFont="1" applyBorder="1" applyAlignment="1">
      <alignment horizontal="center" vertical="center"/>
    </xf>
    <xf numFmtId="0" fontId="96" fillId="0" borderId="151" xfId="0" applyFont="1" applyBorder="1" applyAlignment="1">
      <alignment horizontal="center" vertical="center"/>
    </xf>
    <xf numFmtId="0" fontId="98" fillId="0" borderId="145" xfId="0" applyFont="1" applyBorder="1" applyAlignment="1">
      <alignment horizontal="center"/>
    </xf>
    <xf numFmtId="0" fontId="98" fillId="0" borderId="153" xfId="0" applyFont="1" applyBorder="1" applyAlignment="1">
      <alignment horizontal="center"/>
    </xf>
    <xf numFmtId="0" fontId="92" fillId="0" borderId="0" xfId="0" applyFont="1" applyAlignment="1">
      <alignment horizontal="left"/>
    </xf>
    <xf numFmtId="10" fontId="96" fillId="0" borderId="0" xfId="646" applyNumberFormat="1" applyFont="1" applyAlignment="1">
      <alignment horizontal="center" vertical="center"/>
    </xf>
    <xf numFmtId="0" fontId="12" fillId="0" borderId="0" xfId="0" quotePrefix="1" applyFont="1" applyAlignment="1">
      <alignment horizontal="left" vertical="center" wrapText="1"/>
    </xf>
    <xf numFmtId="0" fontId="92" fillId="0" borderId="0" xfId="0" applyFont="1" applyAlignment="1">
      <alignment horizontal="left" vertical="top" wrapText="1"/>
    </xf>
    <xf numFmtId="0" fontId="19" fillId="0" borderId="11" xfId="147" applyFont="1" applyFill="1" applyBorder="1" applyAlignment="1" applyProtection="1">
      <alignment horizontal="left" vertical="top" wrapText="1"/>
    </xf>
    <xf numFmtId="0" fontId="35" fillId="0" borderId="0" xfId="0" applyFont="1" applyAlignment="1">
      <alignment vertical="center" wrapText="1"/>
    </xf>
    <xf numFmtId="0" fontId="221" fillId="0" borderId="0" xfId="0" applyFont="1" applyAlignment="1">
      <alignment vertical="center" wrapText="1"/>
    </xf>
    <xf numFmtId="0" fontId="18" fillId="0" borderId="11" xfId="0" applyFont="1" applyBorder="1" applyAlignment="1">
      <alignment horizontal="center" vertical="center" wrapText="1"/>
    </xf>
    <xf numFmtId="0" fontId="35" fillId="0" borderId="0" xfId="0" applyFont="1" applyAlignment="1">
      <alignment horizontal="left" vertical="center" wrapText="1"/>
    </xf>
    <xf numFmtId="0" fontId="191" fillId="0" borderId="29" xfId="0" applyFont="1" applyBorder="1" applyAlignment="1">
      <alignment horizontal="left" vertical="center" wrapText="1"/>
    </xf>
    <xf numFmtId="0" fontId="104" fillId="0" borderId="175" xfId="147" applyFont="1" applyBorder="1" applyAlignment="1" applyProtection="1">
      <alignment horizontal="center" vertical="center" wrapText="1"/>
      <protection locked="0"/>
    </xf>
    <xf numFmtId="0" fontId="92" fillId="0" borderId="0" xfId="0" applyFont="1" applyAlignment="1">
      <alignment vertical="top"/>
    </xf>
    <xf numFmtId="0" fontId="19" fillId="0" borderId="142" xfId="0" applyFont="1" applyBorder="1" applyAlignment="1">
      <alignment vertical="center" wrapText="1"/>
    </xf>
    <xf numFmtId="0" fontId="89" fillId="61" borderId="142" xfId="0" applyFont="1" applyFill="1" applyBorder="1" applyAlignment="1">
      <alignment vertical="top"/>
    </xf>
    <xf numFmtId="10" fontId="18" fillId="0" borderId="23" xfId="189" applyNumberFormat="1" applyFont="1" applyFill="1" applyBorder="1" applyAlignment="1" applyProtection="1">
      <alignment horizontal="center" vertical="center" wrapText="1"/>
    </xf>
    <xf numFmtId="0" fontId="1" fillId="0" borderId="31" xfId="0" applyFont="1" applyBorder="1" applyAlignment="1">
      <alignment horizontal="left"/>
    </xf>
    <xf numFmtId="0" fontId="95" fillId="0" borderId="21" xfId="0" applyFont="1" applyBorder="1" applyAlignment="1">
      <alignment horizontal="center" vertical="center"/>
    </xf>
    <xf numFmtId="0" fontId="3" fillId="0" borderId="144" xfId="0" applyFont="1" applyBorder="1" applyAlignment="1">
      <alignment horizontal="center" vertical="center" wrapText="1"/>
    </xf>
    <xf numFmtId="0" fontId="3" fillId="0" borderId="145" xfId="0" applyFont="1" applyBorder="1" applyAlignment="1">
      <alignment horizontal="center" vertical="center" wrapText="1"/>
    </xf>
    <xf numFmtId="0" fontId="1" fillId="0" borderId="0" xfId="0" applyFont="1" applyProtection="1">
      <protection locked="0"/>
    </xf>
    <xf numFmtId="0" fontId="1" fillId="61" borderId="0" xfId="0" applyFont="1" applyFill="1"/>
    <xf numFmtId="0" fontId="3" fillId="0" borderId="37" xfId="0" applyFont="1" applyBorder="1" applyAlignment="1">
      <alignment vertical="center" wrapText="1"/>
    </xf>
    <xf numFmtId="0" fontId="19" fillId="0" borderId="0" xfId="0" applyFont="1" applyAlignment="1">
      <alignment vertical="top" wrapText="1"/>
    </xf>
    <xf numFmtId="0" fontId="104" fillId="61" borderId="11" xfId="147" applyFont="1" applyFill="1" applyBorder="1" applyAlignment="1">
      <alignment horizontal="left" vertical="center" wrapText="1"/>
    </xf>
    <xf numFmtId="0" fontId="209" fillId="61" borderId="11" xfId="147" applyFont="1" applyFill="1" applyBorder="1" applyAlignment="1" applyProtection="1">
      <alignment vertical="center" wrapText="1"/>
    </xf>
    <xf numFmtId="0" fontId="22" fillId="61" borderId="142" xfId="0" applyFont="1" applyFill="1" applyBorder="1" applyAlignment="1">
      <alignment vertical="top"/>
    </xf>
    <xf numFmtId="0" fontId="22" fillId="61" borderId="142" xfId="0" applyFont="1" applyFill="1" applyBorder="1" applyAlignment="1">
      <alignment vertical="top" wrapText="1"/>
    </xf>
    <xf numFmtId="0" fontId="42" fillId="61" borderId="142" xfId="0" applyFont="1" applyFill="1" applyBorder="1" applyAlignment="1">
      <alignment vertical="top" wrapText="1"/>
    </xf>
    <xf numFmtId="0" fontId="89" fillId="61" borderId="142" xfId="0" applyFont="1" applyFill="1" applyBorder="1" applyAlignment="1">
      <alignment vertical="top" wrapText="1"/>
    </xf>
    <xf numFmtId="0" fontId="105" fillId="65" borderId="0" xfId="0" applyFont="1" applyFill="1" applyAlignment="1">
      <alignment horizontal="left" vertical="center" wrapText="1"/>
    </xf>
    <xf numFmtId="164" fontId="19" fillId="0" borderId="0" xfId="647" applyNumberFormat="1" applyFont="1" applyFill="1" applyBorder="1" applyAlignment="1" applyProtection="1">
      <alignment vertical="center"/>
    </xf>
    <xf numFmtId="164" fontId="19" fillId="106" borderId="38" xfId="647" applyNumberFormat="1" applyFont="1" applyFill="1" applyBorder="1" applyAlignment="1" applyProtection="1">
      <alignment horizontal="center" vertical="center"/>
    </xf>
    <xf numFmtId="9" fontId="19" fillId="106" borderId="37" xfId="647" applyFont="1" applyFill="1" applyBorder="1" applyAlignment="1" applyProtection="1">
      <alignment horizontal="center" vertical="center"/>
    </xf>
    <xf numFmtId="164" fontId="19" fillId="107" borderId="51" xfId="647" applyNumberFormat="1" applyFont="1" applyFill="1" applyBorder="1" applyAlignment="1" applyProtection="1">
      <alignment horizontal="center" vertical="center"/>
    </xf>
    <xf numFmtId="164" fontId="19" fillId="107" borderId="23" xfId="647" applyNumberFormat="1" applyFont="1" applyFill="1" applyBorder="1" applyAlignment="1" applyProtection="1">
      <alignment horizontal="center" vertical="center"/>
    </xf>
    <xf numFmtId="164" fontId="19" fillId="0" borderId="0" xfId="647" applyNumberFormat="1" applyFont="1" applyFill="1" applyBorder="1" applyAlignment="1" applyProtection="1">
      <alignment vertical="center" wrapText="1"/>
    </xf>
    <xf numFmtId="164" fontId="19" fillId="0" borderId="38" xfId="647" applyNumberFormat="1" applyFont="1" applyFill="1" applyBorder="1" applyAlignment="1" applyProtection="1">
      <alignment horizontal="center" vertical="center"/>
    </xf>
    <xf numFmtId="164" fontId="19" fillId="0" borderId="12" xfId="647" applyNumberFormat="1" applyFont="1" applyFill="1" applyBorder="1" applyAlignment="1" applyProtection="1">
      <alignment horizontal="center" vertical="top" wrapText="1"/>
    </xf>
    <xf numFmtId="164" fontId="19" fillId="109" borderId="13" xfId="647" applyNumberFormat="1" applyFont="1" applyFill="1" applyBorder="1" applyAlignment="1" applyProtection="1">
      <alignment horizontal="center" vertical="center"/>
    </xf>
    <xf numFmtId="164" fontId="19" fillId="109" borderId="12" xfId="647" applyNumberFormat="1" applyFont="1" applyFill="1" applyBorder="1" applyAlignment="1" applyProtection="1">
      <alignment horizontal="center" vertical="center"/>
    </xf>
    <xf numFmtId="164" fontId="19" fillId="109" borderId="38" xfId="647" applyNumberFormat="1" applyFont="1" applyFill="1" applyBorder="1" applyAlignment="1" applyProtection="1">
      <alignment horizontal="center" vertical="center"/>
    </xf>
    <xf numFmtId="164" fontId="19" fillId="109" borderId="37" xfId="647" applyNumberFormat="1" applyFont="1" applyFill="1" applyBorder="1" applyAlignment="1" applyProtection="1">
      <alignment horizontal="center" vertical="center"/>
    </xf>
    <xf numFmtId="164" fontId="19" fillId="0" borderId="0" xfId="647" applyNumberFormat="1" applyFont="1" applyFill="1" applyBorder="1" applyAlignment="1" applyProtection="1">
      <alignment horizontal="center" vertical="center"/>
    </xf>
    <xf numFmtId="0" fontId="96" fillId="0" borderId="0" xfId="0" applyFont="1" applyAlignment="1">
      <alignment vertical="center"/>
    </xf>
    <xf numFmtId="14" fontId="19" fillId="0" borderId="142" xfId="0" applyNumberFormat="1" applyFont="1" applyBorder="1" applyAlignment="1">
      <alignment horizontal="center" vertical="center" wrapText="1"/>
    </xf>
    <xf numFmtId="0" fontId="100" fillId="0" borderId="0" xfId="0" applyFont="1" applyAlignment="1">
      <alignment horizontal="center" vertical="center"/>
    </xf>
    <xf numFmtId="0" fontId="35" fillId="0" borderId="22" xfId="0" applyFont="1" applyBorder="1" applyAlignment="1">
      <alignment horizontal="center" vertical="center"/>
    </xf>
    <xf numFmtId="0" fontId="17" fillId="0" borderId="0" xfId="0" applyFont="1" applyAlignment="1">
      <alignment horizontal="center" vertical="center"/>
    </xf>
    <xf numFmtId="0" fontId="100" fillId="0" borderId="0" xfId="0" applyFont="1"/>
    <xf numFmtId="0" fontId="35" fillId="0" borderId="141" xfId="0" applyFont="1" applyBorder="1" applyAlignment="1">
      <alignment horizontal="center" vertical="center"/>
    </xf>
    <xf numFmtId="0" fontId="22" fillId="0" borderId="0" xfId="0" applyFont="1" applyAlignment="1">
      <alignment horizontal="center" vertical="center"/>
    </xf>
    <xf numFmtId="0" fontId="1" fillId="61" borderId="11" xfId="0" applyFont="1" applyFill="1" applyBorder="1" applyAlignment="1">
      <alignment vertical="top" wrapText="1"/>
    </xf>
    <xf numFmtId="0" fontId="104" fillId="61" borderId="11" xfId="147" applyFont="1" applyFill="1" applyBorder="1" applyAlignment="1" applyProtection="1">
      <alignment vertical="center" wrapText="1"/>
    </xf>
    <xf numFmtId="0" fontId="93" fillId="0" borderId="0" xfId="0" applyFont="1" applyAlignment="1">
      <alignment horizontal="left" vertical="top"/>
    </xf>
    <xf numFmtId="0" fontId="134" fillId="0" borderId="0" xfId="0" applyFont="1" applyAlignment="1">
      <alignment horizontal="left" vertical="top"/>
    </xf>
    <xf numFmtId="0" fontId="18" fillId="61" borderId="11" xfId="0" applyFont="1" applyFill="1" applyBorder="1" applyAlignment="1">
      <alignment vertical="top" wrapText="1"/>
    </xf>
    <xf numFmtId="0" fontId="6" fillId="0" borderId="11" xfId="0" applyFont="1" applyBorder="1" applyAlignment="1">
      <alignment vertical="top" wrapText="1"/>
    </xf>
    <xf numFmtId="0" fontId="22" fillId="0" borderId="11" xfId="0" applyFont="1" applyBorder="1" applyAlignment="1">
      <alignment vertical="top" wrapText="1"/>
    </xf>
    <xf numFmtId="0" fontId="42" fillId="0" borderId="0" xfId="0" applyFont="1" applyAlignment="1">
      <alignment vertical="top" wrapText="1"/>
    </xf>
    <xf numFmtId="0" fontId="100" fillId="0" borderId="0" xfId="0" applyFont="1" applyAlignment="1">
      <alignment vertical="top" wrapText="1"/>
    </xf>
    <xf numFmtId="0" fontId="27" fillId="66" borderId="10" xfId="0" applyFont="1" applyFill="1" applyBorder="1" applyAlignment="1">
      <alignment vertical="top" wrapText="1"/>
    </xf>
    <xf numFmtId="0" fontId="27" fillId="66" borderId="0" xfId="0" applyFont="1" applyFill="1" applyAlignment="1">
      <alignment vertical="top" wrapText="1"/>
    </xf>
    <xf numFmtId="0" fontId="18" fillId="0" borderId="11" xfId="0" applyFont="1" applyBorder="1" applyAlignment="1">
      <alignment vertical="top" wrapText="1"/>
    </xf>
    <xf numFmtId="0" fontId="19" fillId="65" borderId="142" xfId="0" applyFont="1" applyFill="1" applyBorder="1" applyAlignment="1">
      <alignment horizontal="left" vertical="top" wrapText="1"/>
    </xf>
    <xf numFmtId="0" fontId="105" fillId="65" borderId="11" xfId="0" quotePrefix="1" applyFont="1" applyFill="1" applyBorder="1" applyAlignment="1">
      <alignment horizontal="left" vertical="center" wrapText="1"/>
    </xf>
    <xf numFmtId="0" fontId="105" fillId="65" borderId="18" xfId="0" applyFont="1" applyFill="1" applyBorder="1" applyAlignment="1">
      <alignment vertical="center" wrapText="1"/>
    </xf>
    <xf numFmtId="0" fontId="105" fillId="65" borderId="18" xfId="0" applyFont="1" applyFill="1" applyBorder="1" applyAlignment="1">
      <alignment horizontal="left" vertical="center" wrapText="1"/>
    </xf>
    <xf numFmtId="0" fontId="105" fillId="65" borderId="11" xfId="0" applyFont="1" applyFill="1" applyBorder="1" applyAlignment="1">
      <alignment horizontal="left" vertical="center" wrapText="1"/>
    </xf>
    <xf numFmtId="0" fontId="105" fillId="65" borderId="11" xfId="0" applyFont="1" applyFill="1" applyBorder="1" applyAlignment="1">
      <alignment vertical="center" wrapText="1"/>
    </xf>
    <xf numFmtId="0" fontId="105" fillId="65" borderId="142" xfId="0" applyFont="1" applyFill="1" applyBorder="1" applyAlignment="1">
      <alignment horizontal="left" vertical="center" wrapText="1"/>
    </xf>
    <xf numFmtId="0" fontId="105" fillId="65" borderId="142" xfId="0" applyFont="1" applyFill="1" applyBorder="1" applyAlignment="1">
      <alignment vertical="center" wrapText="1"/>
    </xf>
    <xf numFmtId="0" fontId="105" fillId="65" borderId="11" xfId="0" applyFont="1" applyFill="1" applyBorder="1" applyAlignment="1">
      <alignment vertical="center"/>
    </xf>
    <xf numFmtId="14" fontId="105" fillId="65" borderId="11" xfId="0" applyNumberFormat="1" applyFont="1" applyFill="1" applyBorder="1" applyAlignment="1">
      <alignment horizontal="center" vertical="center" wrapText="1"/>
    </xf>
    <xf numFmtId="0" fontId="19" fillId="0" borderId="26" xfId="0" applyFont="1" applyBorder="1" applyAlignment="1">
      <alignment vertical="center"/>
    </xf>
    <xf numFmtId="0" fontId="121" fillId="65" borderId="11" xfId="0" applyFont="1" applyFill="1" applyBorder="1" applyAlignment="1">
      <alignment vertical="center" wrapText="1"/>
    </xf>
    <xf numFmtId="0" fontId="19" fillId="0" borderId="19" xfId="0" applyFont="1" applyBorder="1" applyAlignment="1">
      <alignment horizontal="left" vertical="center"/>
    </xf>
    <xf numFmtId="0" fontId="19" fillId="0" borderId="36" xfId="0" applyFont="1" applyBorder="1" applyAlignment="1">
      <alignment vertical="center" wrapText="1"/>
    </xf>
    <xf numFmtId="0" fontId="195" fillId="0" borderId="0" xfId="0" applyFont="1"/>
    <xf numFmtId="0" fontId="0" fillId="0" borderId="142" xfId="0" applyBorder="1" applyAlignment="1">
      <alignment horizontal="left" vertical="top" wrapText="1"/>
    </xf>
    <xf numFmtId="0" fontId="105" fillId="0" borderId="142" xfId="0" applyFont="1" applyBorder="1" applyAlignment="1">
      <alignment vertical="center" wrapText="1"/>
    </xf>
    <xf numFmtId="0" fontId="105" fillId="0" borderId="142" xfId="0" applyFont="1" applyBorder="1" applyAlignment="1">
      <alignment horizontal="left" vertical="center" wrapText="1"/>
    </xf>
    <xf numFmtId="0" fontId="105" fillId="0" borderId="142" xfId="0" quotePrefix="1" applyFont="1" applyBorder="1" applyAlignment="1">
      <alignment horizontal="left" vertical="top" wrapText="1"/>
    </xf>
    <xf numFmtId="0" fontId="19" fillId="0" borderId="18" xfId="0" applyFont="1" applyBorder="1" applyAlignment="1">
      <alignment horizontal="left" vertical="center"/>
    </xf>
    <xf numFmtId="0" fontId="19" fillId="0" borderId="26" xfId="0" applyFont="1" applyBorder="1" applyAlignment="1">
      <alignment horizontal="left" vertical="center"/>
    </xf>
    <xf numFmtId="0" fontId="121" fillId="65" borderId="11" xfId="0" quotePrefix="1" applyFont="1" applyFill="1" applyBorder="1" applyAlignment="1">
      <alignment horizontal="left" vertical="center"/>
    </xf>
    <xf numFmtId="0" fontId="121" fillId="65" borderId="18" xfId="0" applyFont="1" applyFill="1" applyBorder="1" applyAlignment="1">
      <alignment vertical="center" wrapText="1"/>
    </xf>
    <xf numFmtId="0" fontId="121" fillId="65" borderId="143" xfId="0" applyFont="1" applyFill="1" applyBorder="1" applyAlignment="1">
      <alignment horizontal="left" vertical="center" wrapText="1"/>
    </xf>
    <xf numFmtId="0" fontId="121" fillId="65" borderId="18" xfId="0" applyFont="1" applyFill="1" applyBorder="1" applyAlignment="1">
      <alignment horizontal="left" vertical="center" wrapText="1"/>
    </xf>
    <xf numFmtId="0" fontId="105" fillId="65" borderId="143" xfId="0" applyFont="1" applyFill="1" applyBorder="1" applyAlignment="1">
      <alignment vertical="center" wrapText="1"/>
    </xf>
    <xf numFmtId="0" fontId="105" fillId="65" borderId="142" xfId="0" quotePrefix="1" applyFont="1" applyFill="1" applyBorder="1" applyAlignment="1">
      <alignment horizontal="left" vertical="center" wrapText="1"/>
    </xf>
    <xf numFmtId="0" fontId="121" fillId="65" borderId="11" xfId="0" quotePrefix="1" applyFont="1" applyFill="1" applyBorder="1" applyAlignment="1">
      <alignment horizontal="left" vertical="center" wrapText="1"/>
    </xf>
    <xf numFmtId="0" fontId="121" fillId="65" borderId="11" xfId="0" applyFont="1" applyFill="1" applyBorder="1" applyAlignment="1">
      <alignment horizontal="left" vertical="center" wrapText="1"/>
    </xf>
    <xf numFmtId="14" fontId="19" fillId="61" borderId="18" xfId="0" applyNumberFormat="1" applyFont="1" applyFill="1" applyBorder="1" applyAlignment="1">
      <alignment horizontal="center" vertical="center" wrapText="1"/>
    </xf>
    <xf numFmtId="0" fontId="19" fillId="61" borderId="19" xfId="0" applyFont="1" applyFill="1" applyBorder="1" applyAlignment="1">
      <alignment vertical="center" wrapText="1"/>
    </xf>
    <xf numFmtId="0" fontId="19" fillId="0" borderId="18" xfId="0" applyFont="1" applyBorder="1" applyAlignment="1">
      <alignment horizontal="left" vertical="top" wrapText="1"/>
    </xf>
    <xf numFmtId="0" fontId="19" fillId="0" borderId="46" xfId="0" applyFont="1" applyBorder="1" applyAlignment="1">
      <alignment horizontal="left" vertical="top" wrapText="1"/>
    </xf>
    <xf numFmtId="0" fontId="19" fillId="0" borderId="19" xfId="0" applyFont="1" applyBorder="1" applyAlignment="1">
      <alignment horizontal="left" vertical="top" wrapText="1"/>
    </xf>
    <xf numFmtId="0" fontId="25" fillId="0" borderId="17" xfId="147" applyFont="1" applyFill="1" applyBorder="1" applyAlignment="1" applyProtection="1">
      <alignment horizontal="left" vertical="center" wrapText="1"/>
    </xf>
    <xf numFmtId="0" fontId="25" fillId="0" borderId="29" xfId="147" applyFont="1" applyFill="1" applyBorder="1" applyAlignment="1" applyProtection="1">
      <alignment horizontal="left" vertical="center" wrapText="1"/>
    </xf>
    <xf numFmtId="0" fontId="25" fillId="0" borderId="30" xfId="147" applyFont="1" applyFill="1" applyBorder="1" applyAlignment="1" applyProtection="1">
      <alignment horizontal="left" vertical="center" wrapText="1"/>
    </xf>
    <xf numFmtId="0" fontId="25" fillId="61" borderId="17" xfId="147" applyFont="1" applyFill="1" applyBorder="1" applyAlignment="1" applyProtection="1">
      <alignment horizontal="left" vertical="center" wrapText="1"/>
    </xf>
    <xf numFmtId="0" fontId="25" fillId="61" borderId="29" xfId="147" applyFont="1" applyFill="1" applyBorder="1" applyAlignment="1" applyProtection="1">
      <alignment horizontal="left" vertical="center" wrapText="1"/>
    </xf>
    <xf numFmtId="0" fontId="25" fillId="61" borderId="30" xfId="147" applyFont="1" applyFill="1" applyBorder="1" applyAlignment="1" applyProtection="1">
      <alignment horizontal="left" vertical="center" wrapText="1"/>
    </xf>
    <xf numFmtId="0" fontId="98" fillId="0" borderId="11" xfId="0" applyFont="1" applyBorder="1" applyAlignment="1">
      <alignment horizontal="left" vertical="center" wrapText="1"/>
    </xf>
    <xf numFmtId="0" fontId="98" fillId="0" borderId="11" xfId="0" applyFont="1" applyBorder="1" applyAlignment="1">
      <alignment horizontal="left" vertical="center"/>
    </xf>
    <xf numFmtId="0" fontId="98" fillId="0" borderId="20" xfId="0" applyFont="1" applyBorder="1" applyAlignment="1">
      <alignment horizontal="left" vertical="center"/>
    </xf>
    <xf numFmtId="0" fontId="98" fillId="0" borderId="10" xfId="0" applyFont="1" applyBorder="1" applyAlignment="1">
      <alignment horizontal="left" vertical="center"/>
    </xf>
    <xf numFmtId="0" fontId="98" fillId="0" borderId="33" xfId="0" applyFont="1" applyBorder="1" applyAlignment="1">
      <alignment horizontal="left" vertical="center"/>
    </xf>
    <xf numFmtId="0" fontId="35" fillId="61" borderId="20" xfId="0" applyFont="1" applyFill="1" applyBorder="1" applyAlignment="1">
      <alignment horizontal="left" vertical="center" wrapText="1"/>
    </xf>
    <xf numFmtId="0" fontId="35" fillId="61" borderId="10" xfId="0" applyFont="1" applyFill="1" applyBorder="1" applyAlignment="1">
      <alignment horizontal="left" vertical="center" wrapText="1"/>
    </xf>
    <xf numFmtId="0" fontId="35" fillId="61" borderId="33" xfId="0" applyFont="1" applyFill="1" applyBorder="1" applyAlignment="1">
      <alignment horizontal="left" vertical="center" wrapText="1"/>
    </xf>
    <xf numFmtId="0" fontId="35" fillId="61" borderId="11" xfId="0" applyFont="1" applyFill="1" applyBorder="1" applyAlignment="1">
      <alignment horizontal="left" vertical="center" wrapText="1"/>
    </xf>
    <xf numFmtId="0" fontId="92" fillId="0" borderId="17" xfId="0" applyFont="1" applyBorder="1" applyAlignment="1">
      <alignment horizontal="left" vertical="center" wrapText="1"/>
    </xf>
    <xf numFmtId="0" fontId="92" fillId="0" borderId="29" xfId="0" applyFont="1" applyBorder="1" applyAlignment="1">
      <alignment horizontal="left" vertical="center" wrapText="1"/>
    </xf>
    <xf numFmtId="0" fontId="92" fillId="0" borderId="30" xfId="0" applyFont="1" applyBorder="1" applyAlignment="1">
      <alignment horizontal="left" vertical="center" wrapText="1"/>
    </xf>
    <xf numFmtId="0" fontId="25" fillId="0" borderId="17" xfId="0" applyFont="1" applyBorder="1" applyAlignment="1">
      <alignment horizontal="left" vertical="center" wrapText="1"/>
    </xf>
    <xf numFmtId="0" fontId="25" fillId="0" borderId="29" xfId="0" applyFont="1" applyBorder="1" applyAlignment="1">
      <alignment horizontal="left" vertical="center" wrapText="1"/>
    </xf>
    <xf numFmtId="0" fontId="25" fillId="0" borderId="30" xfId="0" applyFont="1" applyBorder="1" applyAlignment="1">
      <alignment horizontal="left" vertical="center" wrapText="1"/>
    </xf>
    <xf numFmtId="0" fontId="19" fillId="0" borderId="11" xfId="0" applyFont="1" applyBorder="1" applyAlignment="1">
      <alignment horizontal="left" vertical="top" wrapText="1"/>
    </xf>
    <xf numFmtId="0" fontId="3" fillId="61" borderId="0" xfId="0" applyFont="1" applyFill="1" applyAlignment="1">
      <alignment horizontal="left" vertical="center" wrapText="1"/>
    </xf>
    <xf numFmtId="0" fontId="104" fillId="0" borderId="0" xfId="147" applyFont="1" applyAlignment="1" applyProtection="1">
      <alignment horizontal="left" wrapText="1"/>
      <protection locked="0"/>
    </xf>
    <xf numFmtId="0" fontId="0" fillId="0" borderId="0" xfId="0" applyAlignment="1" applyProtection="1">
      <alignment horizontal="left"/>
      <protection locked="0"/>
    </xf>
    <xf numFmtId="0" fontId="105" fillId="65" borderId="143" xfId="0" quotePrefix="1" applyFont="1" applyFill="1" applyBorder="1" applyAlignment="1">
      <alignment horizontal="left" vertical="center" wrapText="1"/>
    </xf>
    <xf numFmtId="0" fontId="105" fillId="65" borderId="46" xfId="0" quotePrefix="1" applyFont="1" applyFill="1" applyBorder="1" applyAlignment="1">
      <alignment horizontal="left" vertical="center" wrapText="1"/>
    </xf>
    <xf numFmtId="0" fontId="105" fillId="65" borderId="19" xfId="0" quotePrefix="1" applyFont="1" applyFill="1" applyBorder="1" applyAlignment="1">
      <alignment horizontal="left" vertical="center" wrapText="1"/>
    </xf>
    <xf numFmtId="0" fontId="105" fillId="65" borderId="144" xfId="0" applyFont="1" applyFill="1" applyBorder="1" applyAlignment="1">
      <alignment horizontal="center" vertical="center" wrapText="1"/>
    </xf>
    <xf numFmtId="0" fontId="105" fillId="65" borderId="145" xfId="0" applyFont="1" applyFill="1" applyBorder="1" applyAlignment="1">
      <alignment horizontal="center" vertical="center" wrapText="1"/>
    </xf>
    <xf numFmtId="0" fontId="105" fillId="65" borderId="146" xfId="0" applyFont="1" applyFill="1" applyBorder="1" applyAlignment="1">
      <alignment horizontal="center" vertical="center" wrapText="1"/>
    </xf>
    <xf numFmtId="0" fontId="105" fillId="65" borderId="142" xfId="0" applyFont="1" applyFill="1" applyBorder="1" applyAlignment="1">
      <alignment horizontal="left" vertical="top" wrapText="1"/>
    </xf>
    <xf numFmtId="0" fontId="19" fillId="61" borderId="11" xfId="0" applyFont="1" applyFill="1" applyBorder="1" applyAlignment="1">
      <alignment vertical="center" wrapText="1"/>
    </xf>
    <xf numFmtId="0" fontId="19" fillId="0" borderId="11" xfId="0" applyFont="1" applyBorder="1" applyAlignment="1">
      <alignment vertical="center" wrapText="1"/>
    </xf>
    <xf numFmtId="0" fontId="19" fillId="61" borderId="11" xfId="0" applyFont="1" applyFill="1" applyBorder="1" applyAlignment="1">
      <alignment horizontal="left" vertical="center" wrapText="1"/>
    </xf>
    <xf numFmtId="0" fontId="39" fillId="61" borderId="0" xfId="0" applyFont="1" applyFill="1" applyAlignment="1">
      <alignment horizontal="left" vertical="center" wrapText="1"/>
    </xf>
    <xf numFmtId="0" fontId="39" fillId="61" borderId="0" xfId="0" applyFont="1" applyFill="1" applyAlignment="1">
      <alignment horizontal="left" vertical="center"/>
    </xf>
    <xf numFmtId="0" fontId="4" fillId="61" borderId="0" xfId="0" applyFont="1" applyFill="1" applyAlignment="1">
      <alignment horizontal="left" vertical="center" wrapText="1"/>
    </xf>
    <xf numFmtId="0" fontId="4" fillId="61" borderId="0" xfId="0" applyFont="1" applyFill="1" applyAlignment="1">
      <alignment horizontal="left" vertical="center"/>
    </xf>
    <xf numFmtId="0" fontId="19" fillId="61" borderId="20" xfId="0" applyFont="1" applyFill="1" applyBorder="1" applyAlignment="1">
      <alignment horizontal="left" vertical="center" wrapText="1"/>
    </xf>
    <xf numFmtId="0" fontId="19" fillId="61" borderId="10" xfId="0" applyFont="1" applyFill="1" applyBorder="1" applyAlignment="1">
      <alignment horizontal="left" vertical="center"/>
    </xf>
    <xf numFmtId="0" fontId="19" fillId="61" borderId="33" xfId="0" applyFont="1" applyFill="1" applyBorder="1" applyAlignment="1">
      <alignment horizontal="left" vertical="center"/>
    </xf>
    <xf numFmtId="0" fontId="19" fillId="61" borderId="18" xfId="0" applyFont="1" applyFill="1" applyBorder="1" applyAlignment="1">
      <alignment horizontal="left" vertical="center" wrapText="1"/>
    </xf>
    <xf numFmtId="0" fontId="19" fillId="61" borderId="19" xfId="0" applyFont="1" applyFill="1" applyBorder="1" applyAlignment="1">
      <alignment horizontal="left" vertical="center"/>
    </xf>
    <xf numFmtId="0" fontId="19" fillId="0" borderId="66" xfId="0" applyFont="1" applyBorder="1" applyAlignment="1">
      <alignment horizontal="left" vertical="center" wrapText="1"/>
    </xf>
    <xf numFmtId="0" fontId="19" fillId="0" borderId="67" xfId="0" applyFont="1" applyBorder="1" applyAlignment="1">
      <alignment horizontal="left" vertical="center" wrapText="1"/>
    </xf>
    <xf numFmtId="0" fontId="19" fillId="61" borderId="66" xfId="0" applyFont="1" applyFill="1" applyBorder="1" applyAlignment="1">
      <alignment horizontal="left" vertical="center" wrapText="1"/>
    </xf>
    <xf numFmtId="0" fontId="19" fillId="61" borderId="67" xfId="0" applyFont="1" applyFill="1" applyBorder="1" applyAlignment="1">
      <alignment horizontal="left" vertical="center" wrapText="1"/>
    </xf>
    <xf numFmtId="0" fontId="19" fillId="61" borderId="69" xfId="0" applyFont="1" applyFill="1" applyBorder="1" applyAlignment="1">
      <alignment horizontal="left" vertical="center" wrapText="1"/>
    </xf>
    <xf numFmtId="0" fontId="19" fillId="61" borderId="70" xfId="0" applyFont="1" applyFill="1" applyBorder="1" applyAlignment="1">
      <alignment horizontal="left" vertical="center" wrapText="1"/>
    </xf>
    <xf numFmtId="0" fontId="95" fillId="61" borderId="28" xfId="0" applyFont="1" applyFill="1" applyBorder="1" applyAlignment="1">
      <alignment horizontal="left" vertical="center" wrapText="1"/>
    </xf>
    <xf numFmtId="0" fontId="95" fillId="61" borderId="110" xfId="0" applyFont="1" applyFill="1" applyBorder="1" applyAlignment="1">
      <alignment horizontal="left" vertical="center" wrapText="1"/>
    </xf>
    <xf numFmtId="0" fontId="19" fillId="0" borderId="110" xfId="0" applyFont="1" applyBorder="1" applyAlignment="1">
      <alignment horizontal="left" vertical="center" wrapText="1"/>
    </xf>
    <xf numFmtId="0" fontId="19" fillId="0" borderId="34" xfId="0" applyFont="1" applyBorder="1" applyAlignment="1">
      <alignment horizontal="left" vertical="center" wrapText="1"/>
    </xf>
    <xf numFmtId="0" fontId="95" fillId="61" borderId="77" xfId="0" applyFont="1" applyFill="1" applyBorder="1" applyAlignment="1">
      <alignment horizontal="left" vertical="center" wrapText="1"/>
    </xf>
    <xf numFmtId="0" fontId="95" fillId="61" borderId="73" xfId="0" applyFont="1" applyFill="1" applyBorder="1" applyAlignment="1">
      <alignment horizontal="left" vertical="center"/>
    </xf>
    <xf numFmtId="0" fontId="95" fillId="61" borderId="78" xfId="0" applyFont="1" applyFill="1" applyBorder="1" applyAlignment="1">
      <alignment horizontal="left" vertical="center"/>
    </xf>
    <xf numFmtId="0" fontId="19" fillId="0" borderId="18" xfId="0" applyFont="1" applyBorder="1" applyAlignment="1">
      <alignment horizontal="left" vertical="center" wrapText="1"/>
    </xf>
    <xf numFmtId="0" fontId="19" fillId="0" borderId="46" xfId="0" applyFont="1" applyBorder="1" applyAlignment="1">
      <alignment horizontal="left" vertical="center"/>
    </xf>
    <xf numFmtId="0" fontId="19" fillId="0" borderId="19" xfId="0" applyFont="1" applyBorder="1" applyAlignment="1">
      <alignment horizontal="left" vertical="center"/>
    </xf>
    <xf numFmtId="49" fontId="19" fillId="61" borderId="143" xfId="0" applyNumberFormat="1" applyFont="1" applyFill="1" applyBorder="1" applyAlignment="1">
      <alignment horizontal="center" vertical="center" wrapText="1"/>
    </xf>
    <xf numFmtId="49" fontId="19" fillId="61" borderId="19" xfId="0" applyNumberFormat="1" applyFont="1" applyFill="1" applyBorder="1" applyAlignment="1">
      <alignment horizontal="center" vertical="center"/>
    </xf>
    <xf numFmtId="0" fontId="19" fillId="63" borderId="11" xfId="0" applyFont="1" applyFill="1" applyBorder="1" applyAlignment="1">
      <alignment horizontal="left" vertical="center" wrapText="1"/>
    </xf>
    <xf numFmtId="0" fontId="19" fillId="63" borderId="11" xfId="0" applyFont="1" applyFill="1" applyBorder="1" applyAlignment="1">
      <alignment horizontal="left" vertical="center"/>
    </xf>
    <xf numFmtId="0" fontId="35" fillId="62" borderId="11" xfId="0" applyFont="1" applyFill="1" applyBorder="1" applyAlignment="1">
      <alignment horizontal="center" vertical="center"/>
    </xf>
    <xf numFmtId="0" fontId="19" fillId="61" borderId="46" xfId="0" applyFont="1" applyFill="1" applyBorder="1" applyAlignment="1">
      <alignment horizontal="left" vertical="center"/>
    </xf>
    <xf numFmtId="0" fontId="35" fillId="61" borderId="18" xfId="0" applyFont="1" applyFill="1" applyBorder="1" applyAlignment="1">
      <alignment horizontal="center" vertical="center"/>
    </xf>
    <xf numFmtId="0" fontId="35" fillId="61" borderId="46" xfId="0" applyFont="1" applyFill="1" applyBorder="1" applyAlignment="1">
      <alignment horizontal="center" vertical="center"/>
    </xf>
    <xf numFmtId="0" fontId="35" fillId="61" borderId="19" xfId="0" applyFont="1" applyFill="1" applyBorder="1" applyAlignment="1">
      <alignment horizontal="center" vertical="center"/>
    </xf>
    <xf numFmtId="0" fontId="19" fillId="61" borderId="46" xfId="0" applyFont="1" applyFill="1" applyBorder="1" applyAlignment="1">
      <alignment horizontal="left" vertical="center" wrapText="1"/>
    </xf>
    <xf numFmtId="0" fontId="19" fillId="61" borderId="19" xfId="0" applyFont="1" applyFill="1" applyBorder="1" applyAlignment="1">
      <alignment horizontal="left" vertical="center" wrapText="1"/>
    </xf>
    <xf numFmtId="0" fontId="35" fillId="63" borderId="18" xfId="0" applyFont="1" applyFill="1" applyBorder="1" applyAlignment="1">
      <alignment horizontal="left" vertical="center"/>
    </xf>
    <xf numFmtId="0" fontId="35" fillId="63" borderId="46" xfId="0" applyFont="1" applyFill="1" applyBorder="1" applyAlignment="1">
      <alignment horizontal="left" vertical="center"/>
    </xf>
    <xf numFmtId="0" fontId="35" fillId="63" borderId="19" xfId="0" applyFont="1" applyFill="1" applyBorder="1" applyAlignment="1">
      <alignment horizontal="left" vertical="center"/>
    </xf>
    <xf numFmtId="0" fontId="19" fillId="0" borderId="11" xfId="0" applyFont="1" applyBorder="1" applyAlignment="1">
      <alignment horizontal="left" vertical="center" wrapText="1"/>
    </xf>
    <xf numFmtId="0" fontId="19" fillId="0" borderId="11" xfId="0" applyFont="1" applyBorder="1" applyAlignment="1">
      <alignment horizontal="left" vertical="center"/>
    </xf>
    <xf numFmtId="0" fontId="35" fillId="0" borderId="11" xfId="0" applyFont="1" applyBorder="1" applyAlignment="1">
      <alignment horizontal="center" vertical="center"/>
    </xf>
    <xf numFmtId="0" fontId="19" fillId="62" borderId="11" xfId="0" applyFont="1" applyFill="1" applyBorder="1" applyAlignment="1">
      <alignment horizontal="left" vertical="center" wrapText="1"/>
    </xf>
    <xf numFmtId="0" fontId="19" fillId="62" borderId="11" xfId="0" applyFont="1" applyFill="1" applyBorder="1" applyAlignment="1">
      <alignment horizontal="left" vertical="center"/>
    </xf>
    <xf numFmtId="0" fontId="35" fillId="0" borderId="18" xfId="0" applyFont="1" applyBorder="1" applyAlignment="1">
      <alignment horizontal="center" vertical="center"/>
    </xf>
    <xf numFmtId="0" fontId="19" fillId="0" borderId="18" xfId="0" applyFont="1" applyBorder="1" applyAlignment="1">
      <alignment horizontal="left" vertical="center"/>
    </xf>
    <xf numFmtId="0" fontId="19" fillId="61" borderId="11" xfId="0" applyFont="1" applyFill="1" applyBorder="1" applyAlignment="1">
      <alignment horizontal="left" vertical="center"/>
    </xf>
    <xf numFmtId="0" fontId="35" fillId="61" borderId="11" xfId="0" applyFont="1" applyFill="1" applyBorder="1" applyAlignment="1">
      <alignment horizontal="center" vertical="center"/>
    </xf>
    <xf numFmtId="0" fontId="35" fillId="0" borderId="11" xfId="0" applyFont="1" applyBorder="1" applyAlignment="1">
      <alignment horizontal="left" vertical="center"/>
    </xf>
    <xf numFmtId="0" fontId="19" fillId="63" borderId="18" xfId="0" applyFont="1" applyFill="1" applyBorder="1" applyAlignment="1">
      <alignment horizontal="left" vertical="center" wrapText="1"/>
    </xf>
    <xf numFmtId="0" fontId="19" fillId="63" borderId="46" xfId="0" applyFont="1" applyFill="1" applyBorder="1" applyAlignment="1">
      <alignment horizontal="left" vertical="center" wrapText="1"/>
    </xf>
    <xf numFmtId="0" fontId="19" fillId="63" borderId="19" xfId="0" applyFont="1" applyFill="1" applyBorder="1" applyAlignment="1">
      <alignment horizontal="left" vertical="center" wrapText="1"/>
    </xf>
    <xf numFmtId="0" fontId="35" fillId="63" borderId="11" xfId="0" applyFont="1" applyFill="1" applyBorder="1" applyAlignment="1">
      <alignment horizontal="center" vertical="center"/>
    </xf>
    <xf numFmtId="0" fontId="35" fillId="63" borderId="11" xfId="0" applyFont="1" applyFill="1" applyBorder="1" applyAlignment="1">
      <alignment horizontal="left" vertical="center"/>
    </xf>
    <xf numFmtId="0" fontId="19" fillId="63" borderId="11" xfId="0" applyFont="1" applyFill="1" applyBorder="1" applyAlignment="1">
      <alignment horizontal="center" vertical="center"/>
    </xf>
    <xf numFmtId="0" fontId="19" fillId="61" borderId="18" xfId="0" applyFont="1" applyFill="1" applyBorder="1" applyAlignment="1">
      <alignment horizontal="left" vertical="top" wrapText="1"/>
    </xf>
    <xf numFmtId="0" fontId="19" fillId="61" borderId="19" xfId="0" applyFont="1" applyFill="1" applyBorder="1" applyAlignment="1">
      <alignment horizontal="left" vertical="top" wrapText="1"/>
    </xf>
    <xf numFmtId="0" fontId="33" fillId="0" borderId="0" xfId="0" applyFont="1" applyAlignment="1">
      <alignment vertical="center" wrapText="1"/>
    </xf>
    <xf numFmtId="0" fontId="33" fillId="0" borderId="0" xfId="0" applyFont="1" applyAlignment="1">
      <alignment vertical="center"/>
    </xf>
    <xf numFmtId="0" fontId="19" fillId="61" borderId="18" xfId="0" applyFont="1" applyFill="1" applyBorder="1" applyAlignment="1">
      <alignment horizontal="center" vertical="center"/>
    </xf>
    <xf numFmtId="0" fontId="19" fillId="61" borderId="19" xfId="0" applyFont="1" applyFill="1" applyBorder="1" applyAlignment="1">
      <alignment horizontal="center" vertical="center"/>
    </xf>
    <xf numFmtId="0" fontId="104" fillId="0" borderId="0" xfId="147" applyFont="1" applyAlignment="1" applyProtection="1">
      <alignment horizontal="left" vertical="center" wrapText="1"/>
      <protection locked="0"/>
    </xf>
    <xf numFmtId="0" fontId="98" fillId="0" borderId="0" xfId="0" applyFont="1" applyAlignment="1" applyProtection="1">
      <alignment horizontal="left" vertical="center"/>
      <protection locked="0"/>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11" xfId="0" quotePrefix="1" applyFont="1" applyBorder="1" applyAlignment="1">
      <alignment horizontal="left" vertical="center"/>
    </xf>
    <xf numFmtId="0" fontId="19" fillId="0" borderId="46" xfId="0" applyFont="1" applyBorder="1" applyAlignment="1">
      <alignment horizontal="center" vertical="center"/>
    </xf>
    <xf numFmtId="0" fontId="19" fillId="61" borderId="11" xfId="0" quotePrefix="1" applyFont="1" applyFill="1" applyBorder="1" applyAlignment="1">
      <alignment horizontal="left" vertical="center"/>
    </xf>
    <xf numFmtId="0" fontId="19" fillId="61" borderId="110" xfId="0" applyFont="1" applyFill="1" applyBorder="1" applyAlignment="1">
      <alignment horizontal="left" vertical="center" wrapText="1"/>
    </xf>
    <xf numFmtId="0" fontId="19" fillId="0" borderId="0" xfId="0" applyFont="1" applyAlignment="1">
      <alignment horizontal="left" vertical="top"/>
    </xf>
    <xf numFmtId="0" fontId="105" fillId="0" borderId="110" xfId="0" applyFont="1" applyBorder="1" applyAlignment="1">
      <alignment horizontal="left" vertical="center" wrapText="1"/>
    </xf>
    <xf numFmtId="0" fontId="105" fillId="0" borderId="34" xfId="0" applyFont="1" applyBorder="1" applyAlignment="1">
      <alignment horizontal="left" vertical="center" wrapText="1"/>
    </xf>
    <xf numFmtId="0" fontId="95" fillId="61" borderId="69" xfId="0" applyFont="1" applyFill="1" applyBorder="1" applyAlignment="1">
      <alignment horizontal="left" vertical="center" wrapText="1"/>
    </xf>
    <xf numFmtId="0" fontId="95" fillId="61" borderId="67" xfId="0" applyFont="1" applyFill="1" applyBorder="1" applyAlignment="1">
      <alignment horizontal="left" vertical="center" wrapText="1"/>
    </xf>
    <xf numFmtId="0" fontId="95" fillId="61" borderId="70" xfId="0" applyFont="1" applyFill="1" applyBorder="1" applyAlignment="1">
      <alignment horizontal="left" vertical="center" wrapText="1"/>
    </xf>
    <xf numFmtId="0" fontId="95" fillId="61" borderId="66" xfId="0" applyFont="1" applyFill="1" applyBorder="1" applyAlignment="1">
      <alignment horizontal="left" vertical="center" wrapText="1"/>
    </xf>
    <xf numFmtId="0" fontId="95" fillId="61" borderId="73" xfId="0" applyFont="1" applyFill="1" applyBorder="1" applyAlignment="1">
      <alignment horizontal="left" vertical="center" wrapText="1"/>
    </xf>
    <xf numFmtId="0" fontId="19" fillId="61" borderId="143" xfId="0" applyFont="1" applyFill="1" applyBorder="1" applyAlignment="1">
      <alignment horizontal="left" vertical="center" wrapText="1"/>
    </xf>
    <xf numFmtId="0" fontId="19" fillId="62" borderId="18" xfId="0" applyFont="1" applyFill="1" applyBorder="1" applyAlignment="1">
      <alignment horizontal="left" vertical="center" wrapText="1"/>
    </xf>
    <xf numFmtId="0" fontId="19" fillId="62" borderId="46" xfId="0" applyFont="1" applyFill="1" applyBorder="1" applyAlignment="1">
      <alignment horizontal="left" vertical="center"/>
    </xf>
    <xf numFmtId="0" fontId="19" fillId="62" borderId="19" xfId="0" applyFont="1" applyFill="1" applyBorder="1" applyAlignment="1">
      <alignment horizontal="left" vertical="center"/>
    </xf>
    <xf numFmtId="0" fontId="19" fillId="62" borderId="18" xfId="0" applyFont="1" applyFill="1" applyBorder="1" applyAlignment="1">
      <alignment horizontal="center" vertical="center"/>
    </xf>
    <xf numFmtId="0" fontId="19" fillId="62" borderId="46" xfId="0" applyFont="1" applyFill="1" applyBorder="1" applyAlignment="1">
      <alignment horizontal="center" vertical="center"/>
    </xf>
    <xf numFmtId="0" fontId="19" fillId="62" borderId="19" xfId="0" applyFont="1" applyFill="1" applyBorder="1" applyAlignment="1">
      <alignment horizontal="center" vertical="center"/>
    </xf>
    <xf numFmtId="0" fontId="95" fillId="61" borderId="71" xfId="0" applyFont="1" applyFill="1" applyBorder="1" applyAlignment="1">
      <alignment horizontal="left" vertical="center" wrapText="1"/>
    </xf>
    <xf numFmtId="0" fontId="95" fillId="61" borderId="72" xfId="0" applyFont="1" applyFill="1" applyBorder="1" applyAlignment="1">
      <alignment horizontal="left" vertical="center"/>
    </xf>
    <xf numFmtId="0" fontId="19" fillId="0" borderId="74" xfId="0" applyFont="1" applyBorder="1" applyAlignment="1">
      <alignment vertical="center" wrapText="1"/>
    </xf>
    <xf numFmtId="0" fontId="19" fillId="0" borderId="75" xfId="0" applyFont="1" applyBorder="1" applyAlignment="1">
      <alignment vertical="center"/>
    </xf>
    <xf numFmtId="0" fontId="19" fillId="0" borderId="76" xfId="0" applyFont="1" applyBorder="1" applyAlignment="1">
      <alignment vertical="center"/>
    </xf>
    <xf numFmtId="0" fontId="105" fillId="65" borderId="143" xfId="0" quotePrefix="1" applyFont="1" applyFill="1" applyBorder="1" applyAlignment="1">
      <alignment horizontal="left" vertical="top" wrapText="1"/>
    </xf>
    <xf numFmtId="0" fontId="105" fillId="65" borderId="46" xfId="0" quotePrefix="1" applyFont="1" applyFill="1" applyBorder="1" applyAlignment="1">
      <alignment horizontal="left" vertical="top" wrapText="1"/>
    </xf>
    <xf numFmtId="0" fontId="105" fillId="65" borderId="19" xfId="0" quotePrefix="1" applyFont="1" applyFill="1" applyBorder="1" applyAlignment="1">
      <alignment horizontal="left" vertical="top" wrapText="1"/>
    </xf>
    <xf numFmtId="0" fontId="105" fillId="65" borderId="143" xfId="0" applyFont="1" applyFill="1" applyBorder="1" applyAlignment="1">
      <alignment horizontal="left" vertical="top" wrapText="1"/>
    </xf>
    <xf numFmtId="0" fontId="105" fillId="65" borderId="19" xfId="0" applyFont="1" applyFill="1" applyBorder="1" applyAlignment="1">
      <alignment horizontal="left" vertical="top" wrapText="1"/>
    </xf>
    <xf numFmtId="0" fontId="0" fillId="0" borderId="142" xfId="0" applyBorder="1" applyAlignment="1">
      <alignment horizontal="left" vertical="top" wrapText="1"/>
    </xf>
    <xf numFmtId="0" fontId="105" fillId="65" borderId="142" xfId="0" quotePrefix="1" applyFont="1" applyFill="1" applyBorder="1" applyAlignment="1">
      <alignment horizontal="left" vertical="top" wrapText="1"/>
    </xf>
    <xf numFmtId="0" fontId="35" fillId="62" borderId="11" xfId="0" applyFont="1" applyFill="1" applyBorder="1" applyAlignment="1">
      <alignment horizontal="left" vertical="center"/>
    </xf>
    <xf numFmtId="0" fontId="0" fillId="61" borderId="46" xfId="0" applyFill="1" applyBorder="1" applyAlignment="1">
      <alignment horizontal="left" vertical="center"/>
    </xf>
    <xf numFmtId="0" fontId="0" fillId="61" borderId="19" xfId="0" applyFill="1" applyBorder="1" applyAlignment="1">
      <alignment horizontal="left" vertical="center"/>
    </xf>
    <xf numFmtId="0" fontId="35" fillId="0" borderId="19" xfId="0" applyFont="1" applyBorder="1" applyAlignment="1">
      <alignment horizontal="center" vertical="center"/>
    </xf>
    <xf numFmtId="0" fontId="19" fillId="63" borderId="19" xfId="0" applyFont="1" applyFill="1" applyBorder="1" applyAlignment="1">
      <alignment horizontal="left" vertical="center"/>
    </xf>
    <xf numFmtId="0" fontId="105" fillId="0" borderId="18" xfId="0" applyFont="1" applyBorder="1" applyAlignment="1">
      <alignment horizontal="left" vertical="center" wrapText="1"/>
    </xf>
    <xf numFmtId="0" fontId="105" fillId="0" borderId="46" xfId="0" applyFont="1" applyBorder="1" applyAlignment="1">
      <alignment horizontal="left" vertical="center"/>
    </xf>
    <xf numFmtId="0" fontId="105" fillId="0" borderId="18" xfId="0" applyFont="1" applyBorder="1" applyAlignment="1">
      <alignment horizontal="left" vertical="top" wrapText="1"/>
    </xf>
    <xf numFmtId="0" fontId="105" fillId="0" borderId="19" xfId="0" applyFont="1" applyBorder="1" applyAlignment="1">
      <alignment horizontal="left" vertical="top" wrapText="1"/>
    </xf>
    <xf numFmtId="0" fontId="19" fillId="65" borderId="0" xfId="0" applyFont="1" applyFill="1" applyAlignment="1">
      <alignment horizontal="justify" vertical="center" wrapText="1"/>
    </xf>
    <xf numFmtId="0" fontId="19" fillId="65" borderId="0" xfId="0" applyFont="1" applyFill="1" applyAlignment="1">
      <alignment horizontal="justify" vertical="center"/>
    </xf>
    <xf numFmtId="0" fontId="19" fillId="0" borderId="0" xfId="0" applyFont="1" applyAlignment="1">
      <alignment horizontal="justify" vertical="center" wrapText="1"/>
    </xf>
    <xf numFmtId="0" fontId="19" fillId="0" borderId="0" xfId="0" applyFont="1" applyAlignment="1">
      <alignment horizontal="justify" vertical="center"/>
    </xf>
    <xf numFmtId="0" fontId="19" fillId="0" borderId="22" xfId="232" applyFont="1" applyBorder="1" applyAlignment="1">
      <alignment horizontal="center" vertical="center"/>
    </xf>
    <xf numFmtId="0" fontId="98" fillId="0" borderId="22" xfId="0" applyFont="1" applyBorder="1" applyAlignment="1">
      <alignment horizontal="center" vertical="center"/>
    </xf>
    <xf numFmtId="0" fontId="105" fillId="0" borderId="21" xfId="0" applyFont="1" applyBorder="1" applyAlignment="1">
      <alignment horizontal="left" vertical="center" wrapText="1"/>
    </xf>
    <xf numFmtId="0" fontId="22" fillId="0" borderId="144" xfId="0" applyFont="1" applyBorder="1" applyAlignment="1">
      <alignment horizontal="center" vertical="center"/>
    </xf>
    <xf numFmtId="0" fontId="22" fillId="0" borderId="145" xfId="0" applyFont="1" applyBorder="1" applyAlignment="1">
      <alignment horizontal="center" vertical="center"/>
    </xf>
    <xf numFmtId="0" fontId="22" fillId="0" borderId="146" xfId="0" applyFont="1" applyBorder="1" applyAlignment="1">
      <alignment horizontal="center" vertical="center"/>
    </xf>
    <xf numFmtId="0" fontId="22" fillId="0" borderId="162" xfId="232" applyBorder="1" applyAlignment="1">
      <alignment horizontal="center" vertical="center"/>
    </xf>
    <xf numFmtId="0" fontId="22" fillId="0" borderId="159" xfId="232" applyBorder="1" applyAlignment="1">
      <alignment horizontal="center" vertical="center"/>
    </xf>
    <xf numFmtId="0" fontId="5" fillId="0" borderId="143" xfId="0" applyFont="1" applyBorder="1" applyAlignment="1">
      <alignment horizontal="center" vertical="center" wrapText="1"/>
    </xf>
    <xf numFmtId="0" fontId="5" fillId="0" borderId="46" xfId="0" applyFont="1" applyBorder="1" applyAlignment="1">
      <alignment horizontal="center" vertical="center" wrapText="1"/>
    </xf>
    <xf numFmtId="0" fontId="98" fillId="0" borderId="19" xfId="0" applyFont="1" applyBorder="1"/>
    <xf numFmtId="0" fontId="22" fillId="0" borderId="143" xfId="232" applyBorder="1" applyAlignment="1">
      <alignment horizontal="center" vertical="center" wrapText="1"/>
    </xf>
    <xf numFmtId="0" fontId="22" fillId="0" borderId="46" xfId="232" applyBorder="1" applyAlignment="1">
      <alignment horizontal="center" vertical="center" wrapText="1"/>
    </xf>
    <xf numFmtId="0" fontId="22" fillId="0" borderId="19" xfId="232" applyBorder="1" applyAlignment="1">
      <alignment horizontal="center" vertical="center" wrapText="1"/>
    </xf>
    <xf numFmtId="0" fontId="4" fillId="0" borderId="143" xfId="0" applyFont="1" applyBorder="1" applyAlignment="1">
      <alignment horizontal="center" vertical="center"/>
    </xf>
    <xf numFmtId="0" fontId="4" fillId="0" borderId="46" xfId="0" applyFont="1" applyBorder="1" applyAlignment="1">
      <alignment horizontal="center" vertical="center"/>
    </xf>
    <xf numFmtId="0" fontId="4" fillId="0" borderId="19" xfId="0" applyFont="1" applyBorder="1" applyAlignment="1">
      <alignment horizontal="center" vertical="center"/>
    </xf>
    <xf numFmtId="0" fontId="1" fillId="0" borderId="33" xfId="0" applyFont="1" applyBorder="1" applyAlignment="1">
      <alignment horizontal="center" vertical="center"/>
    </xf>
    <xf numFmtId="0" fontId="1" fillId="0" borderId="55" xfId="0" applyFont="1" applyBorder="1" applyAlignment="1">
      <alignment horizontal="center" vertical="center"/>
    </xf>
    <xf numFmtId="0" fontId="1" fillId="0" borderId="143" xfId="0" applyFont="1" applyBorder="1" applyAlignment="1">
      <alignment horizontal="center" vertical="center"/>
    </xf>
    <xf numFmtId="0" fontId="1" fillId="0" borderId="19" xfId="0" applyFont="1" applyBorder="1" applyAlignment="1">
      <alignment horizontal="center" vertical="center"/>
    </xf>
    <xf numFmtId="0" fontId="22" fillId="0" borderId="143" xfId="232" applyBorder="1" applyAlignment="1">
      <alignment horizontal="center" vertical="top"/>
    </xf>
    <xf numFmtId="0" fontId="22" fillId="0" borderId="19" xfId="232" applyBorder="1" applyAlignment="1">
      <alignment horizontal="center" vertical="top"/>
    </xf>
    <xf numFmtId="0" fontId="22" fillId="0" borderId="159" xfId="232" applyBorder="1" applyAlignment="1">
      <alignment horizontal="center" vertical="top" wrapText="1"/>
    </xf>
    <xf numFmtId="0" fontId="22" fillId="0" borderId="55" xfId="232" applyBorder="1" applyAlignment="1">
      <alignment horizontal="center" vertical="top" wrapText="1"/>
    </xf>
    <xf numFmtId="0" fontId="22" fillId="0" borderId="17" xfId="232" applyBorder="1" applyAlignment="1">
      <alignment horizontal="center" vertical="center"/>
    </xf>
    <xf numFmtId="0" fontId="22" fillId="0" borderId="29" xfId="232" applyBorder="1" applyAlignment="1">
      <alignment horizontal="center" vertical="center"/>
    </xf>
    <xf numFmtId="0" fontId="22" fillId="0" borderId="30" xfId="232" applyBorder="1" applyAlignment="1">
      <alignment horizontal="center" vertical="center"/>
    </xf>
    <xf numFmtId="0" fontId="22" fillId="89" borderId="17" xfId="232" applyFill="1" applyBorder="1" applyAlignment="1" applyProtection="1">
      <alignment horizontal="center" vertical="center"/>
      <protection locked="0"/>
    </xf>
    <xf numFmtId="0" fontId="22" fillId="89" borderId="29" xfId="232" applyFill="1" applyBorder="1" applyAlignment="1" applyProtection="1">
      <alignment horizontal="center" vertical="center"/>
      <protection locked="0"/>
    </xf>
    <xf numFmtId="0" fontId="22" fillId="89" borderId="30" xfId="232" applyFill="1" applyBorder="1" applyAlignment="1" applyProtection="1">
      <alignment horizontal="center" vertical="center"/>
      <protection locked="0"/>
    </xf>
    <xf numFmtId="0" fontId="22" fillId="0" borderId="17" xfId="232" applyBorder="1" applyAlignment="1">
      <alignment horizontal="center" vertical="center" wrapText="1"/>
    </xf>
    <xf numFmtId="0" fontId="22" fillId="0" borderId="29" xfId="232" applyBorder="1" applyAlignment="1">
      <alignment horizontal="center" vertical="center" wrapText="1"/>
    </xf>
    <xf numFmtId="0" fontId="22" fillId="0" borderId="30" xfId="232" applyBorder="1" applyAlignment="1">
      <alignment horizontal="center" vertical="center" wrapText="1"/>
    </xf>
    <xf numFmtId="0" fontId="22" fillId="23" borderId="11" xfId="232" applyFill="1" applyBorder="1" applyAlignment="1">
      <alignment horizontal="center" vertical="center" wrapText="1"/>
    </xf>
    <xf numFmtId="49" fontId="22" fillId="89" borderId="17" xfId="232" applyNumberFormat="1" applyFill="1" applyBorder="1" applyAlignment="1" applyProtection="1">
      <alignment horizontal="left" vertical="center"/>
      <protection locked="0"/>
    </xf>
    <xf numFmtId="49" fontId="22" fillId="89" borderId="29" xfId="232" applyNumberFormat="1" applyFill="1" applyBorder="1" applyAlignment="1" applyProtection="1">
      <alignment horizontal="left" vertical="center"/>
      <protection locked="0"/>
    </xf>
    <xf numFmtId="49" fontId="22" fillId="89" borderId="30" xfId="232" applyNumberFormat="1" applyFill="1" applyBorder="1" applyAlignment="1" applyProtection="1">
      <alignment horizontal="left" vertical="center"/>
      <protection locked="0"/>
    </xf>
    <xf numFmtId="14" fontId="22" fillId="89" borderId="17" xfId="232" applyNumberFormat="1" applyFill="1" applyBorder="1" applyAlignment="1" applyProtection="1">
      <alignment horizontal="center" vertical="center"/>
      <protection locked="0"/>
    </xf>
    <xf numFmtId="14" fontId="22" fillId="89" borderId="30" xfId="232" applyNumberFormat="1" applyFill="1" applyBorder="1" applyAlignment="1" applyProtection="1">
      <alignment horizontal="center" vertical="center"/>
      <protection locked="0"/>
    </xf>
    <xf numFmtId="14" fontId="22" fillId="0" borderId="17" xfId="232" applyNumberFormat="1" applyBorder="1" applyAlignment="1">
      <alignment horizontal="center" vertical="center"/>
    </xf>
    <xf numFmtId="14" fontId="22" fillId="0" borderId="30" xfId="232" applyNumberFormat="1" applyBorder="1" applyAlignment="1">
      <alignment horizontal="center" vertical="center"/>
    </xf>
    <xf numFmtId="0" fontId="4" fillId="23" borderId="11" xfId="0" applyFont="1" applyFill="1" applyBorder="1" applyAlignment="1">
      <alignment horizontal="center" vertical="center" wrapText="1"/>
    </xf>
    <xf numFmtId="0" fontId="222" fillId="65" borderId="17" xfId="232" applyFont="1" applyFill="1" applyBorder="1" applyAlignment="1">
      <alignment horizontal="center" vertical="center" wrapText="1"/>
    </xf>
    <xf numFmtId="0" fontId="222" fillId="65" borderId="29" xfId="232" applyFont="1" applyFill="1" applyBorder="1" applyAlignment="1">
      <alignment horizontal="center" vertical="center" wrapText="1"/>
    </xf>
    <xf numFmtId="0" fontId="222" fillId="65" borderId="30" xfId="232" applyFont="1" applyFill="1" applyBorder="1" applyAlignment="1">
      <alignment horizontal="center" vertical="center" wrapText="1"/>
    </xf>
    <xf numFmtId="0" fontId="22" fillId="0" borderId="17" xfId="232" applyBorder="1" applyAlignment="1">
      <alignment vertical="center"/>
    </xf>
    <xf numFmtId="0" fontId="4" fillId="0" borderId="29" xfId="0" applyFont="1" applyBorder="1" applyAlignment="1">
      <alignment vertical="center"/>
    </xf>
    <xf numFmtId="0" fontId="4" fillId="0" borderId="30" xfId="0" applyFont="1" applyBorder="1" applyAlignment="1">
      <alignment vertical="center"/>
    </xf>
    <xf numFmtId="0" fontId="148" fillId="0" borderId="0" xfId="0" applyFont="1" applyAlignment="1">
      <alignment horizontal="justify" vertical="top" wrapText="1"/>
    </xf>
    <xf numFmtId="0" fontId="98" fillId="0" borderId="0" xfId="0" applyFont="1" applyAlignment="1">
      <alignment horizontal="justify" vertical="top" wrapText="1"/>
    </xf>
    <xf numFmtId="0" fontId="98" fillId="0" borderId="30" xfId="0" applyFont="1" applyBorder="1" applyAlignment="1" applyProtection="1">
      <alignment horizontal="center" vertical="center"/>
      <protection locked="0"/>
    </xf>
    <xf numFmtId="0" fontId="149" fillId="0" borderId="0" xfId="0" applyFont="1" applyAlignment="1">
      <alignment horizontal="center" vertical="center"/>
    </xf>
    <xf numFmtId="164" fontId="19" fillId="109" borderId="56" xfId="647" applyNumberFormat="1" applyFont="1" applyFill="1" applyBorder="1" applyAlignment="1" applyProtection="1">
      <alignment horizontal="center" vertical="center"/>
    </xf>
    <xf numFmtId="164" fontId="19" fillId="109" borderId="51" xfId="647" applyNumberFormat="1" applyFont="1" applyFill="1" applyBorder="1" applyAlignment="1" applyProtection="1">
      <alignment horizontal="center" vertical="center"/>
    </xf>
    <xf numFmtId="164" fontId="19" fillId="109" borderId="57" xfId="647" applyNumberFormat="1" applyFont="1" applyFill="1" applyBorder="1" applyAlignment="1" applyProtection="1">
      <alignment horizontal="center" vertical="center"/>
    </xf>
    <xf numFmtId="164" fontId="19" fillId="109" borderId="13" xfId="647" applyNumberFormat="1" applyFont="1" applyFill="1" applyBorder="1" applyAlignment="1" applyProtection="1">
      <alignment horizontal="center" vertical="center"/>
    </xf>
    <xf numFmtId="164" fontId="19" fillId="0" borderId="37" xfId="647" applyNumberFormat="1" applyFont="1" applyFill="1" applyBorder="1" applyAlignment="1" applyProtection="1">
      <alignment horizontal="center" vertical="center"/>
    </xf>
    <xf numFmtId="0" fontId="3" fillId="0" borderId="0" xfId="0" applyFont="1" applyAlignment="1">
      <alignment horizontal="justify" vertical="top" wrapText="1"/>
    </xf>
    <xf numFmtId="0" fontId="41" fillId="0" borderId="0" xfId="0" applyFont="1" applyAlignment="1">
      <alignment horizontal="justify" vertical="top"/>
    </xf>
    <xf numFmtId="0" fontId="95" fillId="0" borderId="0" xfId="0" applyFont="1" applyAlignment="1">
      <alignment horizontal="left" vertical="center" wrapText="1"/>
    </xf>
    <xf numFmtId="0" fontId="47" fillId="77" borderId="23" xfId="0" applyFont="1" applyFill="1" applyBorder="1" applyAlignment="1">
      <alignment horizontal="left" vertical="center" wrapText="1"/>
    </xf>
    <xf numFmtId="0" fontId="44" fillId="105" borderId="37" xfId="0" applyFont="1" applyFill="1" applyBorder="1" applyAlignment="1">
      <alignment horizontal="left" vertical="center" wrapText="1"/>
    </xf>
    <xf numFmtId="164" fontId="19" fillId="106" borderId="56" xfId="647" applyNumberFormat="1" applyFont="1" applyFill="1" applyBorder="1" applyAlignment="1" applyProtection="1">
      <alignment horizontal="center" vertical="center"/>
    </xf>
    <xf numFmtId="164" fontId="19" fillId="106" borderId="51" xfId="647" applyNumberFormat="1" applyFont="1" applyFill="1" applyBorder="1" applyAlignment="1" applyProtection="1">
      <alignment horizontal="center" vertical="center"/>
    </xf>
    <xf numFmtId="164" fontId="19" fillId="106" borderId="112" xfId="647" applyNumberFormat="1" applyFont="1" applyFill="1" applyBorder="1" applyAlignment="1" applyProtection="1">
      <alignment horizontal="center" vertical="center"/>
    </xf>
    <xf numFmtId="164" fontId="19" fillId="106" borderId="24" xfId="647" applyNumberFormat="1" applyFont="1" applyFill="1" applyBorder="1" applyAlignment="1" applyProtection="1">
      <alignment horizontal="center" vertical="center"/>
    </xf>
    <xf numFmtId="164" fontId="19" fillId="0" borderId="23" xfId="647" applyNumberFormat="1" applyFont="1" applyFill="1" applyBorder="1" applyAlignment="1" applyProtection="1">
      <alignment horizontal="center" wrapText="1"/>
    </xf>
    <xf numFmtId="164" fontId="19" fillId="0" borderId="25" xfId="647" applyNumberFormat="1" applyFont="1" applyFill="1" applyBorder="1" applyAlignment="1" applyProtection="1">
      <alignment horizontal="center" wrapText="1"/>
    </xf>
    <xf numFmtId="164" fontId="19" fillId="108" borderId="137" xfId="647" applyNumberFormat="1" applyFont="1" applyFill="1" applyBorder="1" applyAlignment="1" applyProtection="1">
      <alignment horizontal="left" vertical="center" wrapText="1"/>
    </xf>
    <xf numFmtId="164" fontId="19" fillId="108" borderId="140" xfId="647" applyNumberFormat="1" applyFont="1" applyFill="1" applyBorder="1" applyAlignment="1" applyProtection="1">
      <alignment horizontal="left" vertical="center" wrapText="1"/>
    </xf>
    <xf numFmtId="164" fontId="19" fillId="108" borderId="38" xfId="647" applyNumberFormat="1" applyFont="1" applyFill="1" applyBorder="1" applyAlignment="1" applyProtection="1">
      <alignment horizontal="left" vertical="center" wrapText="1"/>
    </xf>
    <xf numFmtId="0" fontId="158" fillId="77" borderId="23" xfId="0" applyFont="1" applyFill="1" applyBorder="1" applyAlignment="1">
      <alignment horizontal="center" vertical="center" wrapText="1"/>
    </xf>
    <xf numFmtId="0" fontId="202" fillId="77" borderId="25" xfId="0" applyFont="1" applyFill="1" applyBorder="1" applyAlignment="1">
      <alignment horizontal="center" vertical="center" wrapText="1"/>
    </xf>
    <xf numFmtId="0" fontId="202" fillId="77" borderId="12" xfId="0" applyFont="1" applyFill="1" applyBorder="1" applyAlignment="1">
      <alignment horizontal="center" vertical="center" wrapText="1"/>
    </xf>
    <xf numFmtId="0" fontId="158" fillId="77" borderId="23" xfId="0" applyFont="1" applyFill="1" applyBorder="1" applyAlignment="1">
      <alignment vertical="center" wrapText="1"/>
    </xf>
    <xf numFmtId="0" fontId="202" fillId="77" borderId="25" xfId="0" applyFont="1" applyFill="1" applyBorder="1" applyAlignment="1">
      <alignment vertical="center" wrapText="1"/>
    </xf>
    <xf numFmtId="0" fontId="202" fillId="77" borderId="12" xfId="0" applyFont="1" applyFill="1" applyBorder="1" applyAlignment="1">
      <alignment vertical="center" wrapText="1"/>
    </xf>
    <xf numFmtId="0" fontId="158" fillId="77" borderId="56" xfId="0" applyFont="1" applyFill="1" applyBorder="1" applyAlignment="1">
      <alignment vertical="center" wrapText="1"/>
    </xf>
    <xf numFmtId="0" fontId="202" fillId="77" borderId="51" xfId="0" applyFont="1" applyFill="1" applyBorder="1" applyAlignment="1">
      <alignment vertical="center" wrapText="1"/>
    </xf>
    <xf numFmtId="0" fontId="202" fillId="77" borderId="112" xfId="0" applyFont="1" applyFill="1" applyBorder="1" applyAlignment="1">
      <alignment vertical="center" wrapText="1"/>
    </xf>
    <xf numFmtId="0" fontId="202" fillId="77" borderId="24" xfId="0" applyFont="1" applyFill="1" applyBorder="1" applyAlignment="1">
      <alignment vertical="center" wrapText="1"/>
    </xf>
    <xf numFmtId="0" fontId="202" fillId="77" borderId="57" xfId="0" applyFont="1" applyFill="1" applyBorder="1" applyAlignment="1">
      <alignment vertical="center" wrapText="1"/>
    </xf>
    <xf numFmtId="0" fontId="202" fillId="77" borderId="13" xfId="0" applyFont="1" applyFill="1" applyBorder="1" applyAlignment="1">
      <alignment vertical="center" wrapText="1"/>
    </xf>
    <xf numFmtId="0" fontId="158" fillId="77" borderId="56" xfId="0" applyFont="1" applyFill="1" applyBorder="1" applyAlignment="1">
      <alignment horizontal="left" vertical="center" wrapText="1"/>
    </xf>
    <xf numFmtId="0" fontId="158" fillId="77" borderId="111" xfId="0" applyFont="1" applyFill="1" applyBorder="1" applyAlignment="1">
      <alignment horizontal="left" vertical="center" wrapText="1"/>
    </xf>
    <xf numFmtId="0" fontId="158" fillId="77" borderId="51" xfId="0" applyFont="1" applyFill="1" applyBorder="1" applyAlignment="1">
      <alignment horizontal="left" vertical="center" wrapText="1"/>
    </xf>
    <xf numFmtId="0" fontId="158" fillId="77" borderId="112" xfId="0" applyFont="1" applyFill="1" applyBorder="1" applyAlignment="1">
      <alignment horizontal="left" vertical="center" wrapText="1"/>
    </xf>
    <xf numFmtId="0" fontId="158" fillId="77" borderId="0" xfId="0" applyFont="1" applyFill="1" applyAlignment="1">
      <alignment horizontal="left" vertical="center" wrapText="1"/>
    </xf>
    <xf numFmtId="0" fontId="158" fillId="77" borderId="24" xfId="0" applyFont="1" applyFill="1" applyBorder="1" applyAlignment="1">
      <alignment horizontal="left" vertical="center" wrapText="1"/>
    </xf>
    <xf numFmtId="0" fontId="158" fillId="77" borderId="57" xfId="0" applyFont="1" applyFill="1" applyBorder="1" applyAlignment="1">
      <alignment horizontal="left" vertical="center" wrapText="1"/>
    </xf>
    <xf numFmtId="0" fontId="158" fillId="77" borderId="175" xfId="0" applyFont="1" applyFill="1" applyBorder="1" applyAlignment="1">
      <alignment horizontal="left" vertical="center" wrapText="1"/>
    </xf>
    <xf numFmtId="0" fontId="158" fillId="77" borderId="13" xfId="0" applyFont="1" applyFill="1" applyBorder="1" applyAlignment="1">
      <alignment horizontal="left" vertical="center" wrapText="1"/>
    </xf>
    <xf numFmtId="0" fontId="204" fillId="77" borderId="37" xfId="0" applyFont="1" applyFill="1" applyBorder="1" applyAlignment="1">
      <alignment horizontal="center" vertical="center" wrapText="1"/>
    </xf>
    <xf numFmtId="0" fontId="199" fillId="0" borderId="23" xfId="0" applyFont="1" applyBorder="1" applyAlignment="1">
      <alignment horizontal="center" vertical="center" wrapText="1"/>
    </xf>
    <xf numFmtId="0" fontId="199" fillId="0" borderId="25" xfId="0" applyFont="1" applyBorder="1" applyAlignment="1">
      <alignment horizontal="center" vertical="center" wrapText="1"/>
    </xf>
    <xf numFmtId="0" fontId="199" fillId="0" borderId="12" xfId="0" applyFont="1" applyBorder="1" applyAlignment="1">
      <alignment horizontal="center" vertical="center" wrapText="1"/>
    </xf>
    <xf numFmtId="0" fontId="199" fillId="0" borderId="56" xfId="0" applyFont="1" applyBorder="1" applyAlignment="1">
      <alignment horizontal="center" vertical="center" wrapText="1"/>
    </xf>
    <xf numFmtId="0" fontId="199" fillId="0" borderId="51" xfId="0" applyFont="1" applyBorder="1" applyAlignment="1">
      <alignment horizontal="center" vertical="center" wrapText="1"/>
    </xf>
    <xf numFmtId="0" fontId="199" fillId="0" borderId="112" xfId="0" applyFont="1" applyBorder="1" applyAlignment="1">
      <alignment horizontal="center" vertical="center" wrapText="1"/>
    </xf>
    <xf numFmtId="0" fontId="199" fillId="0" borderId="24" xfId="0" applyFont="1" applyBorder="1" applyAlignment="1">
      <alignment horizontal="center" vertical="center" wrapText="1"/>
    </xf>
    <xf numFmtId="0" fontId="199" fillId="0" borderId="57" xfId="0" applyFont="1" applyBorder="1" applyAlignment="1">
      <alignment horizontal="center" vertical="center" wrapText="1"/>
    </xf>
    <xf numFmtId="0" fontId="199" fillId="0" borderId="13" xfId="0" applyFont="1" applyBorder="1" applyAlignment="1">
      <alignment horizontal="center" vertical="center" wrapText="1"/>
    </xf>
    <xf numFmtId="9" fontId="199" fillId="0" borderId="23" xfId="0" applyNumberFormat="1" applyFont="1" applyBorder="1" applyAlignment="1">
      <alignment horizontal="center" vertical="center" wrapText="1"/>
    </xf>
    <xf numFmtId="0" fontId="27" fillId="0" borderId="23" xfId="0" quotePrefix="1" applyFont="1" applyBorder="1" applyAlignment="1">
      <alignment horizontal="center" vertical="center" wrapText="1"/>
    </xf>
    <xf numFmtId="0" fontId="27" fillId="0" borderId="25" xfId="0" applyFont="1" applyBorder="1" applyAlignment="1">
      <alignment horizontal="center" vertical="center" wrapText="1"/>
    </xf>
    <xf numFmtId="0" fontId="27" fillId="0" borderId="12" xfId="0" applyFont="1" applyBorder="1" applyAlignment="1">
      <alignment horizontal="center" vertical="center" wrapText="1"/>
    </xf>
    <xf numFmtId="0" fontId="47" fillId="26" borderId="23" xfId="0" quotePrefix="1" applyFont="1" applyFill="1" applyBorder="1" applyAlignment="1" applyProtection="1">
      <alignment horizontal="left" vertical="center" wrapText="1"/>
      <protection locked="0"/>
    </xf>
    <xf numFmtId="0" fontId="44" fillId="104" borderId="37" xfId="0" applyFont="1" applyFill="1" applyBorder="1" applyAlignment="1" applyProtection="1">
      <alignment horizontal="left" vertical="center" wrapText="1"/>
      <protection locked="0"/>
    </xf>
    <xf numFmtId="0" fontId="47" fillId="26" borderId="23" xfId="0" applyFont="1" applyFill="1" applyBorder="1" applyAlignment="1" applyProtection="1">
      <alignment horizontal="left" vertical="center" wrapText="1"/>
      <protection locked="0"/>
    </xf>
    <xf numFmtId="0" fontId="19" fillId="0" borderId="23"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2" xfId="0" applyFont="1" applyBorder="1" applyAlignment="1">
      <alignment horizontal="center" vertical="center" wrapText="1"/>
    </xf>
    <xf numFmtId="0" fontId="19" fillId="0" borderId="23" xfId="0" applyFont="1" applyBorder="1" applyAlignment="1">
      <alignment vertical="center" wrapText="1"/>
    </xf>
    <xf numFmtId="0" fontId="11" fillId="0" borderId="25" xfId="0" applyFont="1" applyBorder="1" applyAlignment="1">
      <alignment vertical="center" wrapText="1"/>
    </xf>
    <xf numFmtId="0" fontId="11" fillId="0" borderId="12" xfId="0" applyFont="1" applyBorder="1" applyAlignment="1">
      <alignment vertical="center" wrapText="1"/>
    </xf>
    <xf numFmtId="0" fontId="19" fillId="0" borderId="56" xfId="0" applyFont="1" applyBorder="1" applyAlignment="1">
      <alignment vertical="center" wrapText="1"/>
    </xf>
    <xf numFmtId="0" fontId="11" fillId="0" borderId="51" xfId="0" applyFont="1" applyBorder="1" applyAlignment="1">
      <alignment vertical="center" wrapText="1"/>
    </xf>
    <xf numFmtId="0" fontId="11" fillId="0" borderId="112" xfId="0" applyFont="1" applyBorder="1" applyAlignment="1">
      <alignment vertical="center" wrapText="1"/>
    </xf>
    <xf numFmtId="0" fontId="11" fillId="0" borderId="24" xfId="0" applyFont="1" applyBorder="1" applyAlignment="1">
      <alignment vertical="center" wrapText="1"/>
    </xf>
    <xf numFmtId="0" fontId="11" fillId="0" borderId="57" xfId="0" applyFont="1" applyBorder="1" applyAlignment="1">
      <alignment vertical="center" wrapText="1"/>
    </xf>
    <xf numFmtId="0" fontId="11" fillId="0" borderId="13" xfId="0" applyFont="1" applyBorder="1" applyAlignment="1">
      <alignment vertical="center" wrapText="1"/>
    </xf>
    <xf numFmtId="0" fontId="27" fillId="0" borderId="23" xfId="0" applyFont="1" applyBorder="1" applyAlignment="1">
      <alignment horizontal="center" vertical="center" wrapText="1"/>
    </xf>
    <xf numFmtId="0" fontId="197" fillId="0" borderId="23" xfId="0" applyFont="1" applyBorder="1" applyAlignment="1">
      <alignment horizontal="center" vertical="center" wrapText="1"/>
    </xf>
    <xf numFmtId="0" fontId="197" fillId="0" borderId="25"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56" xfId="0" applyFont="1" applyBorder="1" applyAlignment="1">
      <alignment horizontal="center" vertical="center" wrapText="1"/>
    </xf>
    <xf numFmtId="0" fontId="197" fillId="0" borderId="51" xfId="0" applyFont="1" applyBorder="1" applyAlignment="1">
      <alignment horizontal="center" vertical="center" wrapText="1"/>
    </xf>
    <xf numFmtId="0" fontId="197" fillId="0" borderId="112" xfId="0" applyFont="1" applyBorder="1" applyAlignment="1">
      <alignment horizontal="center" vertical="center" wrapText="1"/>
    </xf>
    <xf numFmtId="0" fontId="197" fillId="0" borderId="24" xfId="0" applyFont="1" applyBorder="1" applyAlignment="1">
      <alignment horizontal="center" vertical="center" wrapText="1"/>
    </xf>
    <xf numFmtId="0" fontId="197" fillId="0" borderId="57" xfId="0" applyFont="1" applyBorder="1" applyAlignment="1">
      <alignment horizontal="center" vertical="center" wrapText="1"/>
    </xf>
    <xf numFmtId="0" fontId="197" fillId="0" borderId="13" xfId="0" applyFont="1" applyBorder="1" applyAlignment="1">
      <alignment horizontal="center" vertical="center" wrapText="1"/>
    </xf>
    <xf numFmtId="9" fontId="197" fillId="0" borderId="23" xfId="0" applyNumberFormat="1" applyFont="1" applyBorder="1" applyAlignment="1">
      <alignment horizontal="center" vertical="center" wrapText="1"/>
    </xf>
    <xf numFmtId="0" fontId="43" fillId="94" borderId="37" xfId="0" applyFont="1" applyFill="1" applyBorder="1" applyAlignment="1">
      <alignment horizontal="center" vertical="center" wrapText="1"/>
    </xf>
    <xf numFmtId="0" fontId="201" fillId="0" borderId="25" xfId="0" applyFont="1" applyBorder="1" applyAlignment="1">
      <alignment horizontal="center" vertical="center" wrapText="1"/>
    </xf>
    <xf numFmtId="0" fontId="201" fillId="0" borderId="12" xfId="0" applyFont="1" applyBorder="1" applyAlignment="1">
      <alignment horizontal="center" vertical="center" wrapText="1"/>
    </xf>
    <xf numFmtId="0" fontId="42" fillId="26" borderId="23" xfId="0" applyFont="1" applyFill="1" applyBorder="1" applyAlignment="1" applyProtection="1">
      <alignment horizontal="left" vertical="center" wrapText="1"/>
      <protection locked="0"/>
    </xf>
    <xf numFmtId="9" fontId="199" fillId="0" borderId="25" xfId="0" applyNumberFormat="1" applyFont="1" applyBorder="1" applyAlignment="1">
      <alignment horizontal="center" vertical="center" wrapText="1"/>
    </xf>
    <xf numFmtId="9" fontId="199" fillId="0" borderId="12" xfId="0" applyNumberFormat="1" applyFont="1" applyBorder="1" applyAlignment="1">
      <alignment horizontal="center" vertical="center" wrapText="1"/>
    </xf>
    <xf numFmtId="0" fontId="47" fillId="26" borderId="25" xfId="0" applyFont="1" applyFill="1" applyBorder="1" applyAlignment="1" applyProtection="1">
      <alignment horizontal="left" vertical="center" wrapText="1"/>
      <protection locked="0"/>
    </xf>
    <xf numFmtId="0" fontId="47" fillId="26" borderId="12" xfId="0" applyFont="1" applyFill="1" applyBorder="1" applyAlignment="1" applyProtection="1">
      <alignment horizontal="left" vertical="center" wrapText="1"/>
      <protection locked="0"/>
    </xf>
    <xf numFmtId="0" fontId="19" fillId="0" borderId="25"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25" xfId="0" applyFont="1" applyBorder="1" applyAlignment="1">
      <alignment vertical="center" wrapText="1"/>
    </xf>
    <xf numFmtId="0" fontId="19" fillId="0" borderId="12" xfId="0" applyFont="1" applyBorder="1" applyAlignment="1">
      <alignment vertical="center" wrapText="1"/>
    </xf>
    <xf numFmtId="0" fontId="19" fillId="0" borderId="51" xfId="0" applyFont="1" applyBorder="1" applyAlignment="1">
      <alignment vertical="center" wrapText="1"/>
    </xf>
    <xf numFmtId="0" fontId="19" fillId="0" borderId="112" xfId="0" applyFont="1" applyBorder="1" applyAlignment="1">
      <alignment vertical="center" wrapText="1"/>
    </xf>
    <xf numFmtId="0" fontId="19" fillId="0" borderId="24" xfId="0" applyFont="1" applyBorder="1" applyAlignment="1">
      <alignment vertical="center" wrapText="1"/>
    </xf>
    <xf numFmtId="0" fontId="19" fillId="0" borderId="57" xfId="0" applyFont="1" applyBorder="1" applyAlignment="1">
      <alignment vertical="center" wrapText="1"/>
    </xf>
    <xf numFmtId="0" fontId="19" fillId="0" borderId="13" xfId="0" applyFont="1" applyBorder="1" applyAlignment="1">
      <alignment vertical="center" wrapText="1"/>
    </xf>
    <xf numFmtId="0" fontId="43" fillId="0" borderId="23" xfId="0" applyFont="1" applyBorder="1" applyAlignment="1">
      <alignment horizontal="center" vertical="center" wrapText="1"/>
    </xf>
    <xf numFmtId="0" fontId="223" fillId="0" borderId="25" xfId="0" applyFont="1" applyBorder="1" applyAlignment="1">
      <alignment horizontal="center" vertical="center" wrapText="1"/>
    </xf>
    <xf numFmtId="0" fontId="223" fillId="0" borderId="12" xfId="0" applyFont="1" applyBorder="1" applyAlignment="1">
      <alignment horizontal="center" vertical="center" wrapText="1"/>
    </xf>
    <xf numFmtId="0" fontId="3" fillId="0" borderId="23" xfId="0" applyFont="1" applyBorder="1" applyAlignment="1">
      <alignment vertical="center" wrapText="1"/>
    </xf>
    <xf numFmtId="0" fontId="7" fillId="0" borderId="25" xfId="0" applyFont="1" applyBorder="1" applyAlignment="1">
      <alignment vertical="center" wrapText="1"/>
    </xf>
    <xf numFmtId="0" fontId="7" fillId="0" borderId="12" xfId="0" applyFont="1" applyBorder="1" applyAlignment="1">
      <alignment vertical="center" wrapText="1"/>
    </xf>
    <xf numFmtId="0" fontId="3" fillId="0" borderId="56" xfId="0" applyFont="1" applyBorder="1" applyAlignment="1">
      <alignment vertical="center" wrapText="1"/>
    </xf>
    <xf numFmtId="0" fontId="7" fillId="0" borderId="51" xfId="0" applyFont="1" applyBorder="1" applyAlignment="1">
      <alignment vertical="center" wrapText="1"/>
    </xf>
    <xf numFmtId="0" fontId="7" fillId="0" borderId="112" xfId="0" applyFont="1" applyBorder="1" applyAlignment="1">
      <alignment vertical="center" wrapText="1"/>
    </xf>
    <xf numFmtId="0" fontId="7" fillId="0" borderId="24" xfId="0" applyFont="1" applyBorder="1" applyAlignment="1">
      <alignment vertical="center" wrapText="1"/>
    </xf>
    <xf numFmtId="0" fontId="7" fillId="0" borderId="57" xfId="0" applyFont="1" applyBorder="1" applyAlignment="1">
      <alignment vertical="center" wrapText="1"/>
    </xf>
    <xf numFmtId="0" fontId="7" fillId="0" borderId="13" xfId="0" applyFont="1" applyBorder="1" applyAlignment="1">
      <alignment vertical="center" wrapText="1"/>
    </xf>
    <xf numFmtId="1" fontId="18" fillId="29" borderId="23" xfId="0" applyNumberFormat="1" applyFont="1" applyFill="1" applyBorder="1" applyAlignment="1">
      <alignment horizontal="center" vertical="center" wrapText="1"/>
    </xf>
    <xf numFmtId="1" fontId="18" fillId="29" borderId="25" xfId="0" applyNumberFormat="1" applyFont="1" applyFill="1" applyBorder="1" applyAlignment="1">
      <alignment horizontal="center" vertical="center" wrapText="1"/>
    </xf>
    <xf numFmtId="1" fontId="18" fillId="29" borderId="12" xfId="0" applyNumberFormat="1" applyFont="1" applyFill="1" applyBorder="1" applyAlignment="1">
      <alignment horizontal="center" vertical="center" wrapText="1"/>
    </xf>
    <xf numFmtId="0" fontId="44" fillId="104" borderId="23" xfId="0" applyFont="1" applyFill="1" applyBorder="1" applyAlignment="1" applyProtection="1">
      <alignment horizontal="left" vertical="center" wrapText="1"/>
      <protection locked="0"/>
    </xf>
    <xf numFmtId="0" fontId="201" fillId="0" borderId="23" xfId="0" applyFont="1" applyBorder="1" applyAlignment="1">
      <alignment horizontal="center" vertical="center" wrapText="1"/>
    </xf>
    <xf numFmtId="1" fontId="18" fillId="26" borderId="23" xfId="0" applyNumberFormat="1" applyFont="1" applyFill="1" applyBorder="1" applyAlignment="1" applyProtection="1">
      <alignment horizontal="center" vertical="center"/>
      <protection locked="0"/>
    </xf>
    <xf numFmtId="1" fontId="18" fillId="26" borderId="25" xfId="0" applyNumberFormat="1" applyFont="1" applyFill="1" applyBorder="1" applyAlignment="1" applyProtection="1">
      <alignment horizontal="center" vertical="center"/>
      <protection locked="0"/>
    </xf>
    <xf numFmtId="1" fontId="18" fillId="26" borderId="12" xfId="0" applyNumberFormat="1" applyFont="1" applyFill="1" applyBorder="1" applyAlignment="1" applyProtection="1">
      <alignment horizontal="center" vertical="center"/>
      <protection locked="0"/>
    </xf>
    <xf numFmtId="0" fontId="43" fillId="94" borderId="23" xfId="0" applyFont="1" applyFill="1" applyBorder="1" applyAlignment="1">
      <alignment horizontal="center" vertical="center" wrapText="1"/>
    </xf>
    <xf numFmtId="0" fontId="43" fillId="94" borderId="25" xfId="0" applyFont="1" applyFill="1" applyBorder="1" applyAlignment="1">
      <alignment horizontal="center" vertical="center" wrapText="1"/>
    </xf>
    <xf numFmtId="0" fontId="43" fillId="94" borderId="12" xfId="0" applyFont="1" applyFill="1" applyBorder="1" applyAlignment="1">
      <alignment horizontal="center" vertical="center" wrapText="1"/>
    </xf>
    <xf numFmtId="0" fontId="3" fillId="0" borderId="37" xfId="0" applyFont="1" applyBorder="1" applyAlignment="1">
      <alignment vertical="center" wrapText="1"/>
    </xf>
    <xf numFmtId="1" fontId="6" fillId="29" borderId="23" xfId="0" applyNumberFormat="1" applyFont="1" applyFill="1" applyBorder="1" applyAlignment="1">
      <alignment horizontal="center" vertical="center" wrapText="1"/>
    </xf>
    <xf numFmtId="1" fontId="6" fillId="29" borderId="25" xfId="0" applyNumberFormat="1" applyFont="1" applyFill="1" applyBorder="1" applyAlignment="1">
      <alignment horizontal="center" vertical="center" wrapText="1"/>
    </xf>
    <xf numFmtId="1" fontId="6" fillId="29" borderId="12" xfId="0" applyNumberFormat="1" applyFont="1" applyFill="1" applyBorder="1" applyAlignment="1">
      <alignment horizontal="center" vertical="center" wrapText="1"/>
    </xf>
    <xf numFmtId="0" fontId="224" fillId="0" borderId="23" xfId="0" applyFont="1" applyBorder="1" applyAlignment="1">
      <alignment horizontal="center" vertical="center" wrapText="1"/>
    </xf>
    <xf numFmtId="0" fontId="224" fillId="0" borderId="25" xfId="0" applyFont="1" applyBorder="1" applyAlignment="1">
      <alignment horizontal="center" vertical="center" wrapText="1"/>
    </xf>
    <xf numFmtId="0" fontId="224" fillId="0" borderId="12" xfId="0" applyFont="1" applyBorder="1" applyAlignment="1">
      <alignment horizontal="center" vertical="center" wrapText="1"/>
    </xf>
    <xf numFmtId="0" fontId="235" fillId="0" borderId="51" xfId="0" applyFont="1" applyBorder="1" applyAlignment="1">
      <alignment horizontal="center" vertical="center" wrapText="1"/>
    </xf>
    <xf numFmtId="0" fontId="235" fillId="0" borderId="112" xfId="0" applyFont="1" applyBorder="1" applyAlignment="1">
      <alignment horizontal="center" vertical="center" wrapText="1"/>
    </xf>
    <xf numFmtId="0" fontId="235" fillId="0" borderId="24" xfId="0" applyFont="1" applyBorder="1" applyAlignment="1">
      <alignment horizontal="center" vertical="center" wrapText="1"/>
    </xf>
    <xf numFmtId="0" fontId="235" fillId="0" borderId="57" xfId="0" applyFont="1" applyBorder="1" applyAlignment="1">
      <alignment horizontal="center" vertical="center" wrapText="1"/>
    </xf>
    <xf numFmtId="0" fontId="235" fillId="0" borderId="13" xfId="0" applyFont="1" applyBorder="1" applyAlignment="1">
      <alignment horizontal="center" vertical="center" wrapText="1"/>
    </xf>
    <xf numFmtId="0" fontId="27" fillId="94" borderId="23" xfId="0" applyFont="1" applyFill="1" applyBorder="1" applyAlignment="1">
      <alignment horizontal="center" vertical="center" wrapText="1"/>
    </xf>
    <xf numFmtId="0" fontId="27" fillId="94" borderId="25" xfId="0" applyFont="1" applyFill="1" applyBorder="1" applyAlignment="1">
      <alignment horizontal="center" vertical="center" wrapText="1"/>
    </xf>
    <xf numFmtId="0" fontId="27" fillId="94" borderId="12" xfId="0" applyFont="1" applyFill="1" applyBorder="1" applyAlignment="1">
      <alignment horizontal="center" vertical="center" wrapText="1"/>
    </xf>
    <xf numFmtId="0" fontId="3" fillId="0" borderId="2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2" xfId="0" applyFont="1" applyBorder="1" applyAlignment="1">
      <alignment horizontal="center" vertical="center" wrapText="1"/>
    </xf>
    <xf numFmtId="0" fontId="235" fillId="0" borderId="56" xfId="0" applyFont="1" applyBorder="1" applyAlignment="1">
      <alignment horizontal="center" vertical="center" wrapText="1"/>
    </xf>
    <xf numFmtId="49" fontId="27" fillId="0" borderId="23" xfId="0" applyNumberFormat="1" applyFont="1" applyBorder="1" applyAlignment="1">
      <alignment horizontal="center" vertical="center" wrapText="1"/>
    </xf>
    <xf numFmtId="49" fontId="201" fillId="0" borderId="25" xfId="0" applyNumberFormat="1" applyFont="1" applyBorder="1" applyAlignment="1">
      <alignment horizontal="center" vertical="center" wrapText="1"/>
    </xf>
    <xf numFmtId="49" fontId="201" fillId="0" borderId="12" xfId="0" applyNumberFormat="1" applyFont="1" applyBorder="1" applyAlignment="1">
      <alignment horizontal="center" vertical="center" wrapText="1"/>
    </xf>
    <xf numFmtId="0" fontId="198" fillId="0" borderId="23" xfId="0" applyFont="1" applyBorder="1" applyAlignment="1">
      <alignment horizontal="center" vertical="center" wrapText="1"/>
    </xf>
    <xf numFmtId="0" fontId="198" fillId="0" borderId="25"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56" xfId="0" applyFont="1" applyBorder="1" applyAlignment="1">
      <alignment horizontal="center" vertical="center" wrapText="1"/>
    </xf>
    <xf numFmtId="0" fontId="198" fillId="0" borderId="51" xfId="0" applyFont="1" applyBorder="1" applyAlignment="1">
      <alignment horizontal="center" vertical="center" wrapText="1"/>
    </xf>
    <xf numFmtId="0" fontId="198" fillId="0" borderId="112" xfId="0" applyFont="1" applyBorder="1" applyAlignment="1">
      <alignment horizontal="center" vertical="center" wrapText="1"/>
    </xf>
    <xf numFmtId="0" fontId="198" fillId="0" borderId="24" xfId="0" applyFont="1" applyBorder="1" applyAlignment="1">
      <alignment horizontal="center" vertical="center" wrapText="1"/>
    </xf>
    <xf numFmtId="0" fontId="198" fillId="0" borderId="57" xfId="0" applyFont="1" applyBorder="1" applyAlignment="1">
      <alignment horizontal="center" vertical="center" wrapText="1"/>
    </xf>
    <xf numFmtId="0" fontId="198" fillId="0" borderId="13" xfId="0" applyFont="1" applyBorder="1" applyAlignment="1">
      <alignment horizontal="center" vertical="center" wrapText="1"/>
    </xf>
    <xf numFmtId="9" fontId="198" fillId="0" borderId="23" xfId="0" applyNumberFormat="1" applyFont="1" applyBorder="1" applyAlignment="1">
      <alignment horizontal="center" vertical="center" wrapText="1"/>
    </xf>
    <xf numFmtId="0" fontId="109" fillId="26" borderId="23" xfId="0" quotePrefix="1" applyFont="1" applyFill="1" applyBorder="1" applyAlignment="1" applyProtection="1">
      <alignment horizontal="left" vertical="center" wrapText="1"/>
      <protection locked="0"/>
    </xf>
    <xf numFmtId="0" fontId="108" fillId="104" borderId="37" xfId="0" applyFont="1" applyFill="1" applyBorder="1" applyAlignment="1" applyProtection="1">
      <alignment horizontal="left" vertical="center" wrapText="1"/>
      <protection locked="0"/>
    </xf>
    <xf numFmtId="0" fontId="109" fillId="26" borderId="23" xfId="0" applyFont="1" applyFill="1" applyBorder="1" applyAlignment="1" applyProtection="1">
      <alignment horizontal="left" vertical="center" wrapText="1"/>
      <protection locked="0"/>
    </xf>
    <xf numFmtId="0" fontId="95" fillId="0" borderId="23" xfId="0" applyFont="1" applyBorder="1" applyAlignment="1">
      <alignment horizontal="center" vertical="center" wrapText="1"/>
    </xf>
    <xf numFmtId="0" fontId="160" fillId="0" borderId="25" xfId="0" applyFont="1" applyBorder="1" applyAlignment="1">
      <alignment horizontal="center" vertical="center" wrapText="1"/>
    </xf>
    <xf numFmtId="0" fontId="160" fillId="0" borderId="12" xfId="0" applyFont="1" applyBorder="1" applyAlignment="1">
      <alignment horizontal="center" vertical="center" wrapText="1"/>
    </xf>
    <xf numFmtId="49" fontId="159" fillId="0" borderId="23" xfId="0" applyNumberFormat="1" applyFont="1" applyBorder="1" applyAlignment="1">
      <alignment horizontal="center" vertical="center" wrapText="1"/>
    </xf>
    <xf numFmtId="49" fontId="226" fillId="0" borderId="25" xfId="0" applyNumberFormat="1" applyFont="1" applyBorder="1" applyAlignment="1">
      <alignment horizontal="center" vertical="center" wrapText="1"/>
    </xf>
    <xf numFmtId="49" fontId="226" fillId="0" borderId="12" xfId="0" applyNumberFormat="1" applyFont="1" applyBorder="1" applyAlignment="1">
      <alignment horizontal="center" vertical="center" wrapText="1"/>
    </xf>
    <xf numFmtId="0" fontId="95" fillId="0" borderId="23" xfId="0" applyFont="1" applyBorder="1" applyAlignment="1">
      <alignment vertical="center" wrapText="1"/>
    </xf>
    <xf numFmtId="0" fontId="160" fillId="0" borderId="25" xfId="0" applyFont="1" applyBorder="1" applyAlignment="1">
      <alignment vertical="center" wrapText="1"/>
    </xf>
    <xf numFmtId="0" fontId="160" fillId="0" borderId="12" xfId="0" applyFont="1" applyBorder="1" applyAlignment="1">
      <alignment vertical="center" wrapText="1"/>
    </xf>
    <xf numFmtId="0" fontId="95" fillId="0" borderId="56" xfId="0" applyFont="1" applyBorder="1" applyAlignment="1">
      <alignment vertical="center" wrapText="1"/>
    </xf>
    <xf numFmtId="0" fontId="160" fillId="0" borderId="51" xfId="0" applyFont="1" applyBorder="1" applyAlignment="1">
      <alignment vertical="center" wrapText="1"/>
    </xf>
    <xf numFmtId="0" fontId="160" fillId="0" borderId="112" xfId="0" applyFont="1" applyBorder="1" applyAlignment="1">
      <alignment vertical="center" wrapText="1"/>
    </xf>
    <xf numFmtId="0" fontId="160" fillId="0" borderId="24" xfId="0" applyFont="1" applyBorder="1" applyAlignment="1">
      <alignment vertical="center" wrapText="1"/>
    </xf>
    <xf numFmtId="0" fontId="160" fillId="0" borderId="57" xfId="0" applyFont="1" applyBorder="1" applyAlignment="1">
      <alignment vertical="center" wrapText="1"/>
    </xf>
    <xf numFmtId="0" fontId="160" fillId="0" borderId="13" xfId="0" applyFont="1" applyBorder="1" applyAlignment="1">
      <alignment vertical="center" wrapText="1"/>
    </xf>
    <xf numFmtId="0" fontId="109" fillId="26" borderId="25" xfId="0" applyFont="1" applyFill="1" applyBorder="1" applyAlignment="1" applyProtection="1">
      <alignment horizontal="left" vertical="center" wrapText="1"/>
      <protection locked="0"/>
    </xf>
    <xf numFmtId="0" fontId="109" fillId="26" borderId="12" xfId="0" applyFont="1" applyFill="1" applyBorder="1" applyAlignment="1" applyProtection="1">
      <alignment horizontal="left" vertical="center" wrapText="1"/>
      <protection locked="0"/>
    </xf>
    <xf numFmtId="0" fontId="3" fillId="0" borderId="23" xfId="0" applyFont="1" applyBorder="1" applyAlignment="1">
      <alignment horizontal="left" vertical="center" wrapText="1"/>
    </xf>
    <xf numFmtId="0" fontId="3" fillId="0" borderId="25" xfId="0" applyFont="1" applyBorder="1" applyAlignment="1">
      <alignment horizontal="left" vertical="center" wrapText="1"/>
    </xf>
    <xf numFmtId="0" fontId="3" fillId="0" borderId="12" xfId="0" applyFont="1" applyBorder="1" applyAlignment="1">
      <alignment horizontal="left" vertical="center" wrapText="1"/>
    </xf>
    <xf numFmtId="1" fontId="6" fillId="26" borderId="23" xfId="0" applyNumberFormat="1" applyFont="1" applyFill="1" applyBorder="1" applyAlignment="1" applyProtection="1">
      <alignment horizontal="center" vertical="center"/>
      <protection locked="0"/>
    </xf>
    <xf numFmtId="1" fontId="6" fillId="26" borderId="25" xfId="0" applyNumberFormat="1" applyFont="1" applyFill="1" applyBorder="1" applyAlignment="1" applyProtection="1">
      <alignment horizontal="center" vertical="center"/>
      <protection locked="0"/>
    </xf>
    <xf numFmtId="1" fontId="6" fillId="26" borderId="12" xfId="0" applyNumberFormat="1" applyFont="1" applyFill="1" applyBorder="1" applyAlignment="1" applyProtection="1">
      <alignment horizontal="center" vertical="center"/>
      <protection locked="0"/>
    </xf>
    <xf numFmtId="0" fontId="43" fillId="94" borderId="37" xfId="0" quotePrefix="1" applyFont="1" applyFill="1" applyBorder="1" applyAlignment="1">
      <alignment horizontal="center" vertical="center" wrapText="1"/>
    </xf>
    <xf numFmtId="0" fontId="3" fillId="0" borderId="56" xfId="0" quotePrefix="1" applyFont="1" applyBorder="1" applyAlignment="1">
      <alignment vertical="center" wrapText="1"/>
    </xf>
    <xf numFmtId="0" fontId="19" fillId="0" borderId="56" xfId="0" quotePrefix="1" applyFont="1" applyBorder="1" applyAlignment="1">
      <alignment vertical="center" wrapText="1"/>
    </xf>
    <xf numFmtId="0" fontId="196" fillId="0" borderId="23"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37" xfId="0" applyFont="1" applyBorder="1" applyAlignment="1">
      <alignment horizontal="center" vertical="center" wrapText="1"/>
    </xf>
    <xf numFmtId="0" fontId="197" fillId="0" borderId="37" xfId="0" applyFont="1" applyBorder="1" applyAlignment="1">
      <alignment horizontal="center" vertical="center" wrapText="1"/>
    </xf>
    <xf numFmtId="0" fontId="45" fillId="0" borderId="56" xfId="0" applyFont="1" applyBorder="1" applyAlignment="1">
      <alignment horizontal="center" vertical="center" wrapText="1"/>
    </xf>
    <xf numFmtId="0" fontId="47" fillId="0" borderId="51" xfId="0" applyFont="1" applyBorder="1" applyAlignment="1">
      <alignment horizontal="center" vertical="center" wrapText="1"/>
    </xf>
    <xf numFmtId="0" fontId="47" fillId="0" borderId="57" xfId="0" applyFont="1" applyBorder="1" applyAlignment="1">
      <alignment horizontal="center" vertical="center" wrapText="1"/>
    </xf>
    <xf numFmtId="0" fontId="47" fillId="0" borderId="13" xfId="0" applyFont="1" applyBorder="1" applyAlignment="1">
      <alignment horizontal="center" vertical="center" wrapText="1"/>
    </xf>
    <xf numFmtId="0" fontId="45" fillId="0" borderId="23" xfId="0" applyFont="1" applyBorder="1" applyAlignment="1">
      <alignment horizontal="center" vertical="center" wrapText="1"/>
    </xf>
    <xf numFmtId="0" fontId="47" fillId="0" borderId="12" xfId="0" applyFont="1" applyBorder="1" applyAlignment="1">
      <alignment horizontal="center" vertical="center" wrapText="1"/>
    </xf>
    <xf numFmtId="0" fontId="45" fillId="0" borderId="137" xfId="0" applyFont="1" applyBorder="1" applyAlignment="1">
      <alignment horizontal="center" vertical="center"/>
    </xf>
    <xf numFmtId="0" fontId="45" fillId="0" borderId="38" xfId="0" applyFont="1" applyBorder="1" applyAlignment="1">
      <alignment horizontal="center" vertical="center"/>
    </xf>
    <xf numFmtId="0" fontId="135" fillId="0" borderId="0" xfId="0" applyFont="1" applyAlignment="1">
      <alignment horizontal="left" vertical="center" wrapText="1"/>
    </xf>
    <xf numFmtId="0" fontId="135" fillId="0" borderId="0" xfId="0" applyFont="1" applyAlignment="1">
      <alignment horizontal="left" vertical="center"/>
    </xf>
    <xf numFmtId="0" fontId="44" fillId="29" borderId="144" xfId="232" applyFont="1" applyFill="1" applyBorder="1" applyAlignment="1">
      <alignment vertical="center"/>
    </xf>
    <xf numFmtId="0" fontId="44" fillId="29" borderId="145" xfId="232" applyFont="1" applyFill="1" applyBorder="1" applyAlignment="1">
      <alignment vertical="center"/>
    </xf>
    <xf numFmtId="0" fontId="45" fillId="29" borderId="145" xfId="0" applyFont="1" applyFill="1" applyBorder="1"/>
    <xf numFmtId="0" fontId="0" fillId="0" borderId="145" xfId="0" applyBorder="1"/>
    <xf numFmtId="0" fontId="0" fillId="0" borderId="146" xfId="0" applyBorder="1"/>
    <xf numFmtId="0" fontId="0" fillId="0" borderId="146" xfId="0" applyBorder="1" applyAlignment="1">
      <alignment vertical="center"/>
    </xf>
    <xf numFmtId="14" fontId="45" fillId="29" borderId="144" xfId="0" applyNumberFormat="1" applyFont="1" applyFill="1" applyBorder="1" applyAlignment="1">
      <alignment horizontal="center" vertical="center"/>
    </xf>
    <xf numFmtId="0" fontId="0" fillId="0" borderId="145" xfId="0" applyBorder="1" applyAlignment="1">
      <alignment horizontal="center" vertical="center"/>
    </xf>
    <xf numFmtId="0" fontId="45" fillId="0" borderId="12" xfId="0" applyFont="1" applyBorder="1" applyAlignment="1">
      <alignment horizontal="center" vertical="center" wrapText="1"/>
    </xf>
    <xf numFmtId="0" fontId="45" fillId="0" borderId="51" xfId="0" applyFont="1" applyBorder="1" applyAlignment="1">
      <alignment horizontal="center" vertical="center" wrapText="1"/>
    </xf>
    <xf numFmtId="0" fontId="45" fillId="0" borderId="57"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37" xfId="0" applyFont="1" applyBorder="1" applyAlignment="1">
      <alignment horizontal="center" vertical="center" wrapText="1"/>
    </xf>
    <xf numFmtId="0" fontId="0" fillId="0" borderId="37" xfId="0" applyBorder="1" applyAlignment="1">
      <alignment horizontal="center" vertical="center" wrapText="1"/>
    </xf>
    <xf numFmtId="0" fontId="47" fillId="0" borderId="37" xfId="0" applyFont="1" applyBorder="1" applyAlignment="1">
      <alignment horizontal="center" vertical="center" wrapText="1"/>
    </xf>
    <xf numFmtId="0" fontId="95" fillId="0" borderId="17" xfId="0" applyFont="1" applyBorder="1" applyAlignment="1">
      <alignment horizontal="left" vertical="top" wrapText="1"/>
    </xf>
    <xf numFmtId="0" fontId="95" fillId="0" borderId="29" xfId="0" applyFont="1" applyBorder="1" applyAlignment="1">
      <alignment horizontal="left" vertical="top" wrapText="1"/>
    </xf>
    <xf numFmtId="0" fontId="95" fillId="0" borderId="30" xfId="0" applyFont="1" applyBorder="1" applyAlignment="1">
      <alignment horizontal="left" vertical="top" wrapText="1"/>
    </xf>
    <xf numFmtId="0" fontId="12" fillId="61" borderId="0" xfId="0" applyFont="1" applyFill="1" applyAlignment="1">
      <alignment horizontal="left" vertical="center" wrapText="1"/>
    </xf>
    <xf numFmtId="0" fontId="95" fillId="61" borderId="17" xfId="0" applyFont="1" applyFill="1" applyBorder="1" applyAlignment="1">
      <alignment horizontal="left" vertical="top" wrapText="1"/>
    </xf>
    <xf numFmtId="0" fontId="95" fillId="61" borderId="29" xfId="0" applyFont="1" applyFill="1" applyBorder="1" applyAlignment="1">
      <alignment horizontal="left" vertical="top" wrapText="1"/>
    </xf>
    <xf numFmtId="0" fontId="95" fillId="61" borderId="30" xfId="0" applyFont="1" applyFill="1" applyBorder="1" applyAlignment="1">
      <alignment horizontal="left" vertical="top" wrapText="1"/>
    </xf>
    <xf numFmtId="0" fontId="104" fillId="0" borderId="0" xfId="147" applyFont="1" applyAlignment="1" applyProtection="1">
      <alignment wrapText="1"/>
      <protection locked="0"/>
    </xf>
    <xf numFmtId="0" fontId="0" fillId="0" borderId="0" xfId="0" applyProtection="1">
      <protection locked="0"/>
    </xf>
    <xf numFmtId="0" fontId="105" fillId="61" borderId="20" xfId="0" applyFont="1" applyFill="1" applyBorder="1" applyAlignment="1">
      <alignment horizontal="left" vertical="top" wrapText="1"/>
    </xf>
    <xf numFmtId="0" fontId="88" fillId="61" borderId="10" xfId="0" applyFont="1" applyFill="1" applyBorder="1"/>
    <xf numFmtId="0" fontId="88" fillId="61" borderId="33" xfId="0" applyFont="1" applyFill="1" applyBorder="1"/>
    <xf numFmtId="0" fontId="19" fillId="61" borderId="46" xfId="0" applyFont="1" applyFill="1" applyBorder="1" applyAlignment="1">
      <alignment horizontal="left" vertical="top" wrapText="1"/>
    </xf>
    <xf numFmtId="0" fontId="5" fillId="0" borderId="11" xfId="0" applyFont="1" applyBorder="1" applyAlignment="1">
      <alignment horizontal="left" vertical="center" wrapText="1"/>
    </xf>
    <xf numFmtId="0" fontId="0" fillId="0" borderId="11" xfId="0" applyBorder="1"/>
    <xf numFmtId="0" fontId="105" fillId="0" borderId="11" xfId="0" applyFont="1" applyBorder="1" applyAlignment="1">
      <alignment horizontal="left" vertical="top" wrapText="1"/>
    </xf>
    <xf numFmtId="0" fontId="88" fillId="0" borderId="11" xfId="0" applyFont="1" applyBorder="1"/>
    <xf numFmtId="0" fontId="33" fillId="0" borderId="0" xfId="0" applyFont="1" applyAlignment="1">
      <alignment horizontal="left" vertical="top" wrapText="1"/>
    </xf>
    <xf numFmtId="0" fontId="105" fillId="0" borderId="17" xfId="0" applyFont="1" applyBorder="1" applyAlignment="1">
      <alignment horizontal="left" vertical="top" wrapText="1"/>
    </xf>
    <xf numFmtId="0" fontId="105" fillId="0" borderId="30" xfId="0" applyFont="1" applyBorder="1" applyAlignment="1">
      <alignment horizontal="left" vertical="top" wrapText="1"/>
    </xf>
    <xf numFmtId="0" fontId="19" fillId="0" borderId="144" xfId="0" applyFont="1" applyBorder="1" applyAlignment="1">
      <alignment horizontal="left" vertical="top" wrapText="1"/>
    </xf>
    <xf numFmtId="0" fontId="19" fillId="0" borderId="145" xfId="0" applyFont="1" applyBorder="1" applyAlignment="1">
      <alignment horizontal="left" vertical="top" wrapText="1"/>
    </xf>
    <xf numFmtId="0" fontId="19" fillId="0" borderId="146" xfId="0" applyFont="1" applyBorder="1" applyAlignment="1">
      <alignment horizontal="left" vertical="top" wrapText="1"/>
    </xf>
    <xf numFmtId="0" fontId="5" fillId="0" borderId="11" xfId="0" applyFont="1" applyBorder="1" applyAlignment="1">
      <alignment wrapText="1"/>
    </xf>
    <xf numFmtId="0" fontId="100" fillId="0" borderId="11" xfId="0" applyFont="1" applyBorder="1"/>
    <xf numFmtId="0" fontId="95" fillId="0" borderId="17" xfId="0" applyFont="1" applyBorder="1" applyAlignment="1">
      <alignment wrapText="1"/>
    </xf>
    <xf numFmtId="0" fontId="95" fillId="0" borderId="30" xfId="0" applyFont="1" applyBorder="1"/>
    <xf numFmtId="0" fontId="95" fillId="0" borderId="29" xfId="0" applyFont="1" applyBorder="1"/>
    <xf numFmtId="0" fontId="19" fillId="61" borderId="11" xfId="0" applyFont="1" applyFill="1" applyBorder="1" applyAlignment="1">
      <alignment horizontal="left" vertical="top" wrapText="1"/>
    </xf>
    <xf numFmtId="0" fontId="100" fillId="61" borderId="11" xfId="0" applyFont="1" applyFill="1" applyBorder="1"/>
    <xf numFmtId="0" fontId="3" fillId="23" borderId="18" xfId="0" applyFont="1" applyFill="1" applyBorder="1" applyAlignment="1">
      <alignment horizontal="left" vertical="top" wrapText="1"/>
    </xf>
    <xf numFmtId="0" fontId="0" fillId="0" borderId="46" xfId="0" applyBorder="1" applyAlignment="1">
      <alignment horizontal="left" vertical="top" wrapText="1"/>
    </xf>
    <xf numFmtId="0" fontId="0" fillId="0" borderId="19" xfId="0" applyBorder="1" applyAlignment="1">
      <alignment horizontal="left" vertical="top" wrapText="1"/>
    </xf>
    <xf numFmtId="0" fontId="22" fillId="61" borderId="0" xfId="0" applyFont="1" applyFill="1" applyAlignment="1">
      <alignment vertical="center" wrapText="1"/>
    </xf>
    <xf numFmtId="0" fontId="105" fillId="0" borderId="46" xfId="0" applyFont="1" applyBorder="1" applyAlignment="1">
      <alignment horizontal="left" vertical="top" wrapText="1"/>
    </xf>
    <xf numFmtId="0" fontId="3" fillId="61" borderId="18" xfId="0" applyFont="1" applyFill="1" applyBorder="1" applyAlignment="1">
      <alignment horizontal="left" vertical="top" wrapText="1"/>
    </xf>
    <xf numFmtId="0" fontId="3" fillId="61" borderId="46" xfId="0" applyFont="1" applyFill="1" applyBorder="1" applyAlignment="1">
      <alignment horizontal="left" vertical="top" wrapText="1"/>
    </xf>
    <xf numFmtId="0" fontId="3" fillId="61" borderId="19" xfId="0" applyFont="1" applyFill="1" applyBorder="1" applyAlignment="1">
      <alignment horizontal="left" vertical="top" wrapText="1"/>
    </xf>
    <xf numFmtId="0" fontId="19" fillId="61" borderId="17" xfId="0" applyFont="1" applyFill="1" applyBorder="1" applyAlignment="1">
      <alignment vertical="top" wrapText="1"/>
    </xf>
    <xf numFmtId="0" fontId="134" fillId="61" borderId="30" xfId="0" applyFont="1" applyFill="1" applyBorder="1" applyAlignment="1">
      <alignment vertical="top"/>
    </xf>
    <xf numFmtId="0" fontId="19" fillId="61" borderId="11" xfId="0" applyFont="1" applyFill="1" applyBorder="1" applyAlignment="1">
      <alignment vertical="top" wrapText="1"/>
    </xf>
    <xf numFmtId="0" fontId="134" fillId="61" borderId="11" xfId="0" applyFont="1" applyFill="1" applyBorder="1" applyAlignment="1">
      <alignment vertical="top"/>
    </xf>
    <xf numFmtId="0" fontId="19" fillId="61" borderId="11" xfId="0" applyFont="1" applyFill="1" applyBorder="1" applyAlignment="1">
      <alignment horizontal="center" vertical="center" wrapText="1"/>
    </xf>
    <xf numFmtId="0" fontId="3" fillId="0" borderId="11" xfId="0" applyFont="1" applyBorder="1" applyAlignment="1">
      <alignment horizontal="center" vertical="top" wrapText="1"/>
    </xf>
    <xf numFmtId="0" fontId="95" fillId="0" borderId="11" xfId="0" applyFont="1" applyBorder="1" applyAlignment="1">
      <alignment vertical="top" wrapText="1"/>
    </xf>
    <xf numFmtId="0" fontId="93" fillId="0" borderId="11" xfId="0" applyFont="1" applyBorder="1" applyAlignment="1">
      <alignment vertical="top"/>
    </xf>
    <xf numFmtId="0" fontId="19" fillId="0" borderId="17" xfId="0" applyFont="1" applyBorder="1" applyAlignment="1">
      <alignment horizontal="center" vertical="top" wrapText="1"/>
    </xf>
    <xf numFmtId="0" fontId="19" fillId="0" borderId="30" xfId="0" applyFont="1" applyBorder="1" applyAlignment="1">
      <alignment horizontal="center" vertical="top" wrapText="1"/>
    </xf>
    <xf numFmtId="0" fontId="19" fillId="0" borderId="17" xfId="0" applyFont="1" applyBorder="1" applyAlignment="1">
      <alignment vertical="top" wrapText="1"/>
    </xf>
    <xf numFmtId="0" fontId="134" fillId="0" borderId="30" xfId="0" applyFont="1" applyBorder="1" applyAlignment="1">
      <alignment vertical="top"/>
    </xf>
    <xf numFmtId="0" fontId="19" fillId="0" borderId="11" xfId="0" applyFont="1" applyBorder="1" applyAlignment="1">
      <alignment vertical="top" wrapText="1"/>
    </xf>
    <xf numFmtId="0" fontId="134" fillId="0" borderId="11" xfId="0" applyFont="1" applyBorder="1" applyAlignment="1">
      <alignment vertical="top"/>
    </xf>
    <xf numFmtId="0" fontId="95" fillId="0" borderId="17" xfId="0" applyFont="1" applyBorder="1" applyAlignment="1">
      <alignment vertical="top" wrapText="1"/>
    </xf>
    <xf numFmtId="0" fontId="93" fillId="0" borderId="30" xfId="0" applyFont="1" applyBorder="1" applyAlignment="1">
      <alignment vertical="top"/>
    </xf>
    <xf numFmtId="0" fontId="6" fillId="0" borderId="144" xfId="0" applyFont="1" applyBorder="1" applyAlignment="1">
      <alignment horizontal="left" vertical="center" wrapText="1"/>
    </xf>
    <xf numFmtId="0" fontId="6" fillId="0" borderId="145" xfId="0" applyFont="1" applyBorder="1" applyAlignment="1">
      <alignment horizontal="left" vertical="center" wrapText="1"/>
    </xf>
    <xf numFmtId="0" fontId="6" fillId="0" borderId="146" xfId="0" applyFont="1" applyBorder="1" applyAlignment="1">
      <alignment horizontal="left" vertical="center" wrapText="1"/>
    </xf>
    <xf numFmtId="0" fontId="93" fillId="0" borderId="30" xfId="0" applyFont="1" applyBorder="1" applyAlignment="1">
      <alignment horizontal="left" vertical="top"/>
    </xf>
    <xf numFmtId="0" fontId="93" fillId="0" borderId="29" xfId="0" applyFont="1" applyBorder="1" applyAlignment="1">
      <alignment vertical="top"/>
    </xf>
    <xf numFmtId="0" fontId="3" fillId="61" borderId="17" xfId="0" applyFont="1" applyFill="1" applyBorder="1" applyAlignment="1">
      <alignment horizontal="left" vertical="top" wrapText="1"/>
    </xf>
    <xf numFmtId="0" fontId="0" fillId="61" borderId="29" xfId="0" applyFill="1" applyBorder="1" applyAlignment="1">
      <alignment horizontal="left" vertical="top" wrapText="1"/>
    </xf>
    <xf numFmtId="0" fontId="93" fillId="61" borderId="29" xfId="0" applyFont="1" applyFill="1" applyBorder="1" applyAlignment="1">
      <alignment horizontal="left" vertical="top"/>
    </xf>
    <xf numFmtId="0" fontId="93" fillId="61" borderId="30" xfId="0" applyFont="1" applyFill="1" applyBorder="1" applyAlignment="1">
      <alignment horizontal="left" vertical="top"/>
    </xf>
    <xf numFmtId="0" fontId="95" fillId="61" borderId="17" xfId="0" applyFont="1" applyFill="1" applyBorder="1" applyAlignment="1">
      <alignment vertical="top" wrapText="1"/>
    </xf>
    <xf numFmtId="0" fontId="93" fillId="61" borderId="29" xfId="0" applyFont="1" applyFill="1" applyBorder="1" applyAlignment="1">
      <alignment vertical="top"/>
    </xf>
    <xf numFmtId="0" fontId="93" fillId="61" borderId="30" xfId="0" applyFont="1" applyFill="1" applyBorder="1" applyAlignment="1">
      <alignment vertical="top"/>
    </xf>
    <xf numFmtId="0" fontId="3" fillId="0" borderId="11" xfId="0" applyFont="1" applyBorder="1" applyAlignment="1">
      <alignment horizontal="left" vertical="top" wrapText="1"/>
    </xf>
    <xf numFmtId="0" fontId="19" fillId="0" borderId="17" xfId="0" applyFont="1" applyBorder="1" applyAlignment="1">
      <alignment horizontal="left" vertical="top" wrapText="1"/>
    </xf>
    <xf numFmtId="0" fontId="100" fillId="0" borderId="29" xfId="0" applyFont="1" applyBorder="1" applyAlignment="1">
      <alignment horizontal="left" vertical="top" wrapText="1"/>
    </xf>
    <xf numFmtId="0" fontId="134" fillId="0" borderId="29" xfId="0" applyFont="1" applyBorder="1" applyAlignment="1">
      <alignment horizontal="left" vertical="top"/>
    </xf>
    <xf numFmtId="0" fontId="134" fillId="0" borderId="30" xfId="0" applyFont="1" applyBorder="1" applyAlignment="1">
      <alignment horizontal="left" vertical="top"/>
    </xf>
    <xf numFmtId="0" fontId="3" fillId="0" borderId="142" xfId="0" applyFont="1" applyBorder="1" applyAlignment="1">
      <alignment horizontal="left" vertical="top" wrapText="1"/>
    </xf>
    <xf numFmtId="0" fontId="19" fillId="0" borderId="0" xfId="0" applyFont="1" applyAlignment="1">
      <alignment horizontal="left" wrapText="1"/>
    </xf>
    <xf numFmtId="0" fontId="19" fillId="0" borderId="0" xfId="0" applyFont="1" applyAlignment="1">
      <alignment horizontal="left"/>
    </xf>
    <xf numFmtId="0" fontId="104" fillId="0" borderId="0" xfId="147" applyFont="1" applyAlignment="1" applyProtection="1">
      <alignment vertical="top" wrapText="1"/>
      <protection locked="0"/>
    </xf>
    <xf numFmtId="0" fontId="0" fillId="0" borderId="0" xfId="0" applyAlignment="1" applyProtection="1">
      <alignment vertical="top"/>
      <protection locked="0"/>
    </xf>
    <xf numFmtId="0" fontId="19" fillId="0" borderId="11" xfId="0" applyFont="1" applyBorder="1" applyAlignment="1">
      <alignment horizontal="left" vertical="top"/>
    </xf>
    <xf numFmtId="0" fontId="134" fillId="0" borderId="11" xfId="0" applyFont="1" applyBorder="1"/>
    <xf numFmtId="0" fontId="3" fillId="0" borderId="11" xfId="0" applyFont="1" applyBorder="1" applyAlignment="1">
      <alignment horizontal="left" vertical="top"/>
    </xf>
    <xf numFmtId="0" fontId="93" fillId="0" borderId="11" xfId="0" applyFont="1" applyBorder="1"/>
    <xf numFmtId="0" fontId="104" fillId="0" borderId="0" xfId="147" applyFont="1" applyAlignment="1" applyProtection="1">
      <protection locked="0"/>
    </xf>
    <xf numFmtId="0" fontId="3" fillId="0" borderId="17" xfId="0" applyFont="1" applyBorder="1" applyAlignment="1">
      <alignment horizontal="left" vertical="top" wrapText="1"/>
    </xf>
    <xf numFmtId="0" fontId="3" fillId="0" borderId="30" xfId="0" applyFont="1" applyBorder="1" applyAlignment="1">
      <alignment horizontal="left" vertical="top" wrapText="1"/>
    </xf>
    <xf numFmtId="0" fontId="39" fillId="61" borderId="0" xfId="0" applyFont="1" applyFill="1" applyAlignment="1">
      <alignment horizontal="left" vertical="top" wrapText="1"/>
    </xf>
    <xf numFmtId="0" fontId="93" fillId="0" borderId="29" xfId="0" applyFont="1" applyBorder="1" applyAlignment="1">
      <alignment horizontal="left" vertical="top" wrapText="1"/>
    </xf>
    <xf numFmtId="0" fontId="134" fillId="0" borderId="11" xfId="0" applyFont="1" applyBorder="1" applyAlignment="1">
      <alignment horizontal="left" vertical="top"/>
    </xf>
    <xf numFmtId="0" fontId="19" fillId="61" borderId="17" xfId="0" applyFont="1" applyFill="1" applyBorder="1" applyAlignment="1">
      <alignment horizontal="left" vertical="top" wrapText="1"/>
    </xf>
    <xf numFmtId="0" fontId="134" fillId="61" borderId="29" xfId="0" applyFont="1" applyFill="1" applyBorder="1" applyAlignment="1">
      <alignment horizontal="left" vertical="top" wrapText="1"/>
    </xf>
    <xf numFmtId="0" fontId="134" fillId="61" borderId="11" xfId="0" applyFont="1" applyFill="1" applyBorder="1" applyAlignment="1">
      <alignment horizontal="left" vertical="top"/>
    </xf>
    <xf numFmtId="0" fontId="3" fillId="0" borderId="17" xfId="0" applyFont="1" applyBorder="1" applyAlignment="1">
      <alignment vertical="top" wrapText="1"/>
    </xf>
    <xf numFmtId="0" fontId="95" fillId="0" borderId="29" xfId="0" applyFont="1" applyBorder="1" applyAlignment="1">
      <alignment vertical="top" wrapText="1"/>
    </xf>
    <xf numFmtId="0" fontId="95" fillId="0" borderId="11" xfId="0" applyFont="1" applyBorder="1" applyAlignment="1">
      <alignment vertical="top"/>
    </xf>
    <xf numFmtId="0" fontId="134" fillId="61" borderId="29" xfId="0" applyFont="1" applyFill="1" applyBorder="1" applyAlignment="1">
      <alignment vertical="top"/>
    </xf>
    <xf numFmtId="0" fontId="134" fillId="61" borderId="30" xfId="0" applyFont="1" applyFill="1" applyBorder="1" applyAlignment="1">
      <alignment horizontal="left" vertical="top"/>
    </xf>
    <xf numFmtId="0" fontId="19" fillId="65" borderId="17" xfId="0" applyFont="1" applyFill="1" applyBorder="1" applyAlignment="1">
      <alignment horizontal="left" vertical="top" wrapText="1"/>
    </xf>
    <xf numFmtId="0" fontId="134" fillId="65" borderId="30" xfId="0" applyFont="1" applyFill="1" applyBorder="1" applyAlignment="1">
      <alignment horizontal="left" vertical="top"/>
    </xf>
    <xf numFmtId="0" fontId="19" fillId="65" borderId="17" xfId="0" applyFont="1" applyFill="1" applyBorder="1" applyAlignment="1">
      <alignment vertical="top" wrapText="1"/>
    </xf>
    <xf numFmtId="0" fontId="134" fillId="65" borderId="29" xfId="0" applyFont="1" applyFill="1" applyBorder="1" applyAlignment="1">
      <alignment vertical="top"/>
    </xf>
    <xf numFmtId="0" fontId="134" fillId="65" borderId="30" xfId="0" applyFont="1" applyFill="1" applyBorder="1" applyAlignment="1">
      <alignment vertical="top"/>
    </xf>
    <xf numFmtId="0" fontId="134" fillId="0" borderId="29" xfId="0" applyFont="1" applyBorder="1" applyAlignment="1">
      <alignment vertical="top"/>
    </xf>
    <xf numFmtId="0" fontId="123" fillId="0" borderId="0" xfId="0" applyFont="1" applyAlignment="1">
      <alignment horizontal="left" wrapText="1"/>
    </xf>
    <xf numFmtId="0" fontId="22" fillId="0" borderId="0" xfId="0" applyFont="1" applyAlignment="1">
      <alignment horizontal="left" wrapText="1"/>
    </xf>
    <xf numFmtId="0" fontId="19" fillId="61" borderId="144" xfId="0" applyFont="1" applyFill="1" applyBorder="1" applyAlignment="1">
      <alignment horizontal="left" vertical="top" wrapText="1"/>
    </xf>
    <xf numFmtId="0" fontId="19" fillId="61" borderId="146" xfId="0" applyFont="1" applyFill="1" applyBorder="1" applyAlignment="1">
      <alignment horizontal="left" vertical="top" wrapText="1"/>
    </xf>
    <xf numFmtId="0" fontId="19" fillId="61" borderId="145" xfId="0" applyFont="1" applyFill="1" applyBorder="1" applyAlignment="1">
      <alignment horizontal="left" vertical="top" wrapText="1"/>
    </xf>
    <xf numFmtId="0" fontId="156" fillId="0" borderId="29" xfId="0" applyFont="1" applyBorder="1" applyAlignment="1">
      <alignment horizontal="left" vertical="top" wrapText="1"/>
    </xf>
    <xf numFmtId="0" fontId="156" fillId="0" borderId="29" xfId="0" applyFont="1" applyBorder="1" applyAlignment="1">
      <alignment horizontal="left" vertical="top"/>
    </xf>
    <xf numFmtId="0" fontId="156" fillId="0" borderId="30" xfId="0" applyFont="1" applyBorder="1" applyAlignment="1">
      <alignment horizontal="left" vertical="top"/>
    </xf>
    <xf numFmtId="0" fontId="93" fillId="0" borderId="29" xfId="0" applyFont="1" applyBorder="1" applyAlignment="1">
      <alignment horizontal="left" vertical="top"/>
    </xf>
    <xf numFmtId="0" fontId="0" fillId="0" borderId="29" xfId="0" applyBorder="1" applyAlignment="1">
      <alignment horizontal="left" vertical="top" wrapText="1"/>
    </xf>
    <xf numFmtId="0" fontId="98" fillId="0" borderId="11" xfId="0" applyFont="1" applyBorder="1"/>
    <xf numFmtId="0" fontId="19" fillId="0" borderId="143" xfId="0" applyFont="1" applyBorder="1" applyAlignment="1">
      <alignment horizontal="center" vertical="top" wrapText="1"/>
    </xf>
    <xf numFmtId="0" fontId="19" fillId="0" borderId="46" xfId="0" applyFont="1" applyBorder="1" applyAlignment="1">
      <alignment horizontal="center" vertical="top" wrapText="1"/>
    </xf>
    <xf numFmtId="0" fontId="19" fillId="0" borderId="19" xfId="0" applyFont="1" applyBorder="1" applyAlignment="1">
      <alignment horizontal="center" vertical="top" wrapText="1"/>
    </xf>
    <xf numFmtId="0" fontId="3" fillId="61" borderId="143" xfId="0" applyFont="1" applyFill="1" applyBorder="1" applyAlignment="1">
      <alignment horizontal="center" vertical="top"/>
    </xf>
    <xf numFmtId="0" fontId="3" fillId="61" borderId="46" xfId="0" applyFont="1" applyFill="1" applyBorder="1" applyAlignment="1">
      <alignment horizontal="center" vertical="top"/>
    </xf>
    <xf numFmtId="0" fontId="3" fillId="61" borderId="19" xfId="0" applyFont="1" applyFill="1" applyBorder="1" applyAlignment="1">
      <alignment horizontal="center" vertical="top"/>
    </xf>
    <xf numFmtId="0" fontId="19" fillId="0" borderId="29" xfId="0" applyFont="1" applyBorder="1" applyAlignment="1">
      <alignment vertical="top" wrapText="1"/>
    </xf>
    <xf numFmtId="0" fontId="19" fillId="0" borderId="11" xfId="0" applyFont="1" applyBorder="1" applyAlignment="1">
      <alignment vertical="top"/>
    </xf>
    <xf numFmtId="0" fontId="95" fillId="0" borderId="11" xfId="0" applyFont="1" applyBorder="1" applyAlignment="1">
      <alignment horizontal="left" vertical="top" wrapText="1"/>
    </xf>
    <xf numFmtId="0" fontId="95" fillId="0" borderId="11" xfId="0" applyFont="1" applyBorder="1" applyAlignment="1">
      <alignment horizontal="left" vertical="top"/>
    </xf>
    <xf numFmtId="0" fontId="19" fillId="0" borderId="29" xfId="0" applyFont="1" applyBorder="1" applyAlignment="1">
      <alignment horizontal="left" vertical="top" wrapText="1"/>
    </xf>
    <xf numFmtId="0" fontId="105" fillId="0" borderId="11" xfId="0" applyFont="1" applyBorder="1" applyAlignment="1">
      <alignment horizontal="left" vertical="top"/>
    </xf>
    <xf numFmtId="0" fontId="93" fillId="0" borderId="30" xfId="0" applyFont="1" applyBorder="1" applyAlignment="1">
      <alignment horizontal="left" vertical="top" wrapText="1"/>
    </xf>
    <xf numFmtId="0" fontId="3" fillId="61" borderId="29" xfId="0" applyFont="1" applyFill="1" applyBorder="1" applyAlignment="1">
      <alignment horizontal="left" vertical="top" wrapText="1"/>
    </xf>
    <xf numFmtId="0" fontId="3" fillId="0" borderId="29" xfId="0" applyFont="1" applyBorder="1" applyAlignment="1">
      <alignment horizontal="left" vertical="top" wrapText="1"/>
    </xf>
    <xf numFmtId="0" fontId="19" fillId="61" borderId="29" xfId="0" applyFont="1" applyFill="1" applyBorder="1" applyAlignment="1">
      <alignment horizontal="left" vertical="top" wrapText="1"/>
    </xf>
    <xf numFmtId="0" fontId="134" fillId="61" borderId="11" xfId="0" applyFont="1" applyFill="1" applyBorder="1"/>
    <xf numFmtId="0" fontId="95" fillId="0" borderId="144" xfId="0" applyFont="1" applyBorder="1" applyAlignment="1">
      <alignment horizontal="left" vertical="top" wrapText="1"/>
    </xf>
    <xf numFmtId="0" fontId="95" fillId="0" borderId="145" xfId="0" applyFont="1" applyBorder="1" applyAlignment="1">
      <alignment horizontal="left" vertical="top" wrapText="1"/>
    </xf>
    <xf numFmtId="0" fontId="95" fillId="0" borderId="142" xfId="0" applyFont="1" applyBorder="1" applyAlignment="1">
      <alignment horizontal="left" vertical="top" wrapText="1"/>
    </xf>
    <xf numFmtId="0" fontId="93" fillId="0" borderId="142" xfId="0" applyFont="1" applyBorder="1"/>
    <xf numFmtId="0" fontId="19" fillId="0" borderId="142" xfId="0" applyFont="1" applyBorder="1" applyAlignment="1">
      <alignment horizontal="left" vertical="top" wrapText="1"/>
    </xf>
    <xf numFmtId="0" fontId="134" fillId="0" borderId="142" xfId="0" applyFont="1" applyBorder="1"/>
    <xf numFmtId="0" fontId="95" fillId="0" borderId="142" xfId="0" applyFont="1" applyBorder="1" applyAlignment="1">
      <alignment horizontal="left" vertical="center" wrapText="1"/>
    </xf>
    <xf numFmtId="0" fontId="134" fillId="61" borderId="29" xfId="0" applyFont="1" applyFill="1" applyBorder="1" applyAlignment="1">
      <alignment horizontal="left" vertical="top"/>
    </xf>
    <xf numFmtId="0" fontId="93" fillId="61" borderId="29" xfId="0" applyFont="1" applyFill="1" applyBorder="1" applyAlignment="1">
      <alignment horizontal="left" vertical="top" wrapText="1"/>
    </xf>
    <xf numFmtId="0" fontId="39" fillId="0" borderId="0" xfId="0" applyFont="1" applyAlignment="1">
      <alignment horizontal="left" vertical="top" wrapText="1"/>
    </xf>
    <xf numFmtId="0" fontId="134" fillId="0" borderId="29" xfId="0" applyFont="1" applyBorder="1" applyAlignment="1">
      <alignment horizontal="left" vertical="top" wrapText="1"/>
    </xf>
    <xf numFmtId="0" fontId="95" fillId="0" borderId="142" xfId="0" applyFont="1" applyBorder="1" applyAlignment="1">
      <alignment horizontal="center" vertical="center" wrapText="1"/>
    </xf>
    <xf numFmtId="0" fontId="19" fillId="61" borderId="142" xfId="0" applyFont="1" applyFill="1" applyBorder="1" applyAlignment="1">
      <alignment horizontal="center" vertical="center" wrapText="1"/>
    </xf>
    <xf numFmtId="0" fontId="95" fillId="0" borderId="143" xfId="0" applyFont="1" applyBorder="1" applyAlignment="1">
      <alignment horizontal="center" vertical="center" wrapText="1"/>
    </xf>
    <xf numFmtId="0" fontId="95" fillId="0" borderId="19" xfId="0" applyFont="1" applyBorder="1" applyAlignment="1">
      <alignment horizontal="center" vertical="center" wrapText="1"/>
    </xf>
    <xf numFmtId="0" fontId="95" fillId="0" borderId="143" xfId="0" applyFont="1" applyBorder="1" applyAlignment="1">
      <alignment horizontal="left" vertical="top" wrapText="1"/>
    </xf>
    <xf numFmtId="0" fontId="95" fillId="0" borderId="19" xfId="0" applyFont="1" applyBorder="1" applyAlignment="1">
      <alignment horizontal="left" vertical="top" wrapText="1"/>
    </xf>
    <xf numFmtId="0" fontId="19" fillId="61" borderId="143" xfId="0" applyFont="1" applyFill="1" applyBorder="1" applyAlignment="1">
      <alignment horizontal="center" vertical="center" wrapText="1"/>
    </xf>
    <xf numFmtId="0" fontId="19" fillId="61" borderId="19" xfId="0" applyFont="1" applyFill="1" applyBorder="1" applyAlignment="1">
      <alignment horizontal="center" vertical="center" wrapText="1"/>
    </xf>
    <xf numFmtId="0" fontId="95" fillId="0" borderId="142" xfId="0" applyFont="1" applyBorder="1" applyAlignment="1">
      <alignment horizontal="center" vertical="center"/>
    </xf>
    <xf numFmtId="0" fontId="19" fillId="0" borderId="142" xfId="0" applyFont="1" applyBorder="1" applyAlignment="1">
      <alignment horizontal="center" vertical="center" wrapText="1"/>
    </xf>
    <xf numFmtId="0" fontId="95" fillId="0" borderId="142" xfId="0" applyFont="1" applyBorder="1" applyAlignment="1">
      <alignment horizontal="left" vertical="top"/>
    </xf>
    <xf numFmtId="0" fontId="19" fillId="0" borderId="143" xfId="0" applyFont="1" applyBorder="1" applyAlignment="1">
      <alignment horizontal="center" vertical="center" wrapText="1"/>
    </xf>
    <xf numFmtId="0" fontId="19" fillId="0" borderId="19" xfId="0" applyFont="1" applyBorder="1" applyAlignment="1">
      <alignment horizontal="center" vertical="center" wrapText="1"/>
    </xf>
    <xf numFmtId="0" fontId="33" fillId="61" borderId="0" xfId="0" applyFont="1" applyFill="1" applyAlignment="1">
      <alignment horizontal="left" wrapText="1"/>
    </xf>
    <xf numFmtId="0" fontId="99" fillId="0" borderId="0" xfId="0" applyFont="1" applyAlignment="1">
      <alignment horizontal="left"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19" fillId="0" borderId="144" xfId="0" applyFont="1" applyBorder="1" applyAlignment="1">
      <alignment horizontal="left" vertical="center" wrapText="1"/>
    </xf>
    <xf numFmtId="0" fontId="19" fillId="0" borderId="145" xfId="0" applyFont="1" applyBorder="1" applyAlignment="1">
      <alignment horizontal="left" vertical="center"/>
    </xf>
    <xf numFmtId="0" fontId="19" fillId="0" borderId="146" xfId="0" applyFont="1" applyBorder="1" applyAlignment="1">
      <alignment horizontal="left" vertical="center"/>
    </xf>
    <xf numFmtId="0" fontId="42" fillId="0" borderId="0" xfId="0" applyFont="1" applyAlignment="1">
      <alignment horizontal="justify" vertical="center" wrapText="1"/>
    </xf>
    <xf numFmtId="0" fontId="42" fillId="0" borderId="0" xfId="0" applyFont="1" applyAlignment="1">
      <alignment horizontal="justify" vertical="center"/>
    </xf>
    <xf numFmtId="0" fontId="44" fillId="0" borderId="37"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12"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1" xfId="0" applyFont="1" applyBorder="1" applyAlignment="1">
      <alignment horizontal="center" vertical="center" wrapText="1"/>
    </xf>
    <xf numFmtId="0" fontId="44" fillId="0" borderId="112"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57" xfId="0" applyFont="1" applyBorder="1" applyAlignment="1">
      <alignment horizontal="center" vertical="center" wrapText="1"/>
    </xf>
    <xf numFmtId="0" fontId="44" fillId="0" borderId="13"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12" xfId="0" applyFont="1" applyBorder="1" applyAlignment="1">
      <alignment horizontal="center" vertical="center" wrapText="1"/>
    </xf>
    <xf numFmtId="0" fontId="19" fillId="0" borderId="137"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3" xfId="0" applyFont="1" applyBorder="1" applyAlignment="1">
      <alignment horizontal="center" vertical="top" wrapText="1"/>
    </xf>
    <xf numFmtId="0" fontId="19" fillId="0" borderId="25" xfId="0" applyFont="1" applyBorder="1" applyAlignment="1">
      <alignment horizontal="center" vertical="top" wrapText="1"/>
    </xf>
    <xf numFmtId="0" fontId="19" fillId="0" borderId="12" xfId="0" applyFont="1" applyBorder="1" applyAlignment="1">
      <alignment horizontal="center" vertical="top" wrapText="1"/>
    </xf>
    <xf numFmtId="0" fontId="19" fillId="0" borderId="37" xfId="0" applyFont="1" applyBorder="1" applyAlignment="1">
      <alignment horizontal="left" vertical="center" wrapText="1"/>
    </xf>
    <xf numFmtId="0" fontId="95" fillId="0" borderId="56" xfId="0" applyFont="1" applyBorder="1" applyAlignment="1">
      <alignment horizontal="left"/>
    </xf>
    <xf numFmtId="0" fontId="95" fillId="0" borderId="111" xfId="0" applyFont="1" applyBorder="1" applyAlignment="1">
      <alignment horizontal="left"/>
    </xf>
    <xf numFmtId="0" fontId="95" fillId="0" borderId="112" xfId="0" applyFont="1" applyBorder="1" applyAlignment="1">
      <alignment horizontal="left"/>
    </xf>
    <xf numFmtId="0" fontId="95" fillId="0" borderId="0" xfId="0" applyFont="1" applyAlignment="1">
      <alignment horizontal="left"/>
    </xf>
    <xf numFmtId="0" fontId="95" fillId="0" borderId="57" xfId="0" applyFont="1" applyBorder="1" applyAlignment="1">
      <alignment horizontal="left"/>
    </xf>
    <xf numFmtId="0" fontId="95" fillId="0" borderId="48" xfId="0" applyFont="1" applyBorder="1" applyAlignment="1">
      <alignment horizontal="left"/>
    </xf>
    <xf numFmtId="0" fontId="95" fillId="0" borderId="23" xfId="0" applyFont="1" applyBorder="1" applyAlignment="1">
      <alignment horizontal="center" vertical="center"/>
    </xf>
    <xf numFmtId="0" fontId="95" fillId="0" borderId="25" xfId="0" applyFont="1" applyBorder="1" applyAlignment="1">
      <alignment horizontal="center" vertical="center"/>
    </xf>
    <xf numFmtId="0" fontId="95" fillId="0" borderId="12" xfId="0" applyFont="1" applyBorder="1" applyAlignment="1">
      <alignment horizontal="center" vertical="center"/>
    </xf>
    <xf numFmtId="0" fontId="95" fillId="0" borderId="25" xfId="0" applyFont="1" applyBorder="1" applyAlignment="1">
      <alignment horizontal="center" vertical="center" wrapText="1"/>
    </xf>
    <xf numFmtId="0" fontId="95" fillId="0" borderId="12" xfId="0" applyFont="1" applyBorder="1" applyAlignment="1">
      <alignment horizontal="center" vertical="center" wrapText="1"/>
    </xf>
    <xf numFmtId="0" fontId="19" fillId="0" borderId="137" xfId="0" applyFont="1" applyBorder="1" applyAlignment="1">
      <alignment horizontal="left" vertical="top" wrapText="1"/>
    </xf>
    <xf numFmtId="0" fontId="19" fillId="0" borderId="38" xfId="0" applyFont="1" applyBorder="1" applyAlignment="1">
      <alignment horizontal="left" vertical="top" wrapText="1"/>
    </xf>
    <xf numFmtId="49" fontId="19" fillId="0" borderId="23" xfId="0" applyNumberFormat="1" applyFont="1" applyBorder="1" applyAlignment="1">
      <alignment horizontal="center" vertical="top" wrapText="1"/>
    </xf>
    <xf numFmtId="49" fontId="19" fillId="0" borderId="25" xfId="0" applyNumberFormat="1" applyFont="1" applyBorder="1" applyAlignment="1">
      <alignment horizontal="center" vertical="top" wrapText="1"/>
    </xf>
    <xf numFmtId="0" fontId="95" fillId="0" borderId="56" xfId="0" applyFont="1" applyBorder="1" applyAlignment="1">
      <alignment horizontal="left" vertical="top"/>
    </xf>
    <xf numFmtId="0" fontId="95" fillId="0" borderId="111" xfId="0" applyFont="1" applyBorder="1" applyAlignment="1">
      <alignment horizontal="left" vertical="top"/>
    </xf>
    <xf numFmtId="0" fontId="95" fillId="0" borderId="51" xfId="0" applyFont="1" applyBorder="1" applyAlignment="1">
      <alignment horizontal="left" vertical="top"/>
    </xf>
    <xf numFmtId="0" fontId="95" fillId="0" borderId="112" xfId="0" applyFont="1" applyBorder="1" applyAlignment="1">
      <alignment horizontal="left" vertical="top"/>
    </xf>
    <xf numFmtId="0" fontId="95" fillId="0" borderId="0" xfId="0" applyFont="1" applyAlignment="1">
      <alignment horizontal="left" vertical="top"/>
    </xf>
    <xf numFmtId="0" fontId="95" fillId="0" borderId="24" xfId="0" applyFont="1" applyBorder="1" applyAlignment="1">
      <alignment horizontal="left" vertical="top"/>
    </xf>
    <xf numFmtId="0" fontId="19" fillId="0" borderId="56" xfId="0" applyFont="1" applyBorder="1" applyAlignment="1">
      <alignment horizontal="left" vertical="top" wrapText="1"/>
    </xf>
    <xf numFmtId="0" fontId="19" fillId="0" borderId="51" xfId="0" applyFont="1" applyBorder="1" applyAlignment="1">
      <alignment horizontal="left" vertical="top" wrapText="1"/>
    </xf>
    <xf numFmtId="49" fontId="19" fillId="0" borderId="12" xfId="0" applyNumberFormat="1" applyFont="1" applyBorder="1" applyAlignment="1">
      <alignment horizontal="center" vertical="top" wrapText="1"/>
    </xf>
    <xf numFmtId="0" fontId="19" fillId="0" borderId="137" xfId="0" applyFont="1" applyBorder="1" applyAlignment="1">
      <alignment horizontal="left" vertical="center" wrapText="1"/>
    </xf>
    <xf numFmtId="0" fontId="19" fillId="0" borderId="38" xfId="0" applyFont="1" applyBorder="1" applyAlignment="1">
      <alignment horizontal="left" vertical="center" wrapText="1"/>
    </xf>
    <xf numFmtId="0" fontId="95" fillId="0" borderId="48" xfId="0" applyFont="1" applyBorder="1" applyAlignment="1">
      <alignment horizontal="left" vertical="top"/>
    </xf>
    <xf numFmtId="0" fontId="95" fillId="0" borderId="13" xfId="0" applyFont="1" applyBorder="1" applyAlignment="1">
      <alignment horizontal="left" vertical="top"/>
    </xf>
    <xf numFmtId="0" fontId="3" fillId="0" borderId="144" xfId="0" applyFont="1" applyBorder="1" applyAlignment="1">
      <alignment horizontal="left" vertical="top" wrapText="1"/>
    </xf>
    <xf numFmtId="0" fontId="93" fillId="0" borderId="145" xfId="0" applyFont="1" applyBorder="1" applyAlignment="1">
      <alignment horizontal="left" vertical="top" wrapText="1"/>
    </xf>
    <xf numFmtId="0" fontId="93" fillId="0" borderId="145" xfId="0" applyFont="1" applyBorder="1" applyAlignment="1">
      <alignment horizontal="left" vertical="top"/>
    </xf>
    <xf numFmtId="0" fontId="93" fillId="0" borderId="146" xfId="0" applyFont="1" applyBorder="1" applyAlignment="1">
      <alignment horizontal="left" vertical="top"/>
    </xf>
    <xf numFmtId="0" fontId="134" fillId="61" borderId="145" xfId="0" applyFont="1" applyFill="1" applyBorder="1" applyAlignment="1">
      <alignment horizontal="left" vertical="top" wrapText="1"/>
    </xf>
    <xf numFmtId="0" fontId="134" fillId="61" borderId="145" xfId="0" applyFont="1" applyFill="1" applyBorder="1" applyAlignment="1">
      <alignment horizontal="left" vertical="top"/>
    </xf>
    <xf numFmtId="0" fontId="134" fillId="61" borderId="146" xfId="0" applyFont="1" applyFill="1" applyBorder="1" applyAlignment="1">
      <alignment horizontal="left" vertical="top"/>
    </xf>
    <xf numFmtId="0" fontId="4" fillId="73" borderId="0" xfId="0" applyFont="1" applyFill="1" applyAlignment="1">
      <alignment horizontal="left" vertical="center" wrapText="1"/>
    </xf>
    <xf numFmtId="0" fontId="4" fillId="73" borderId="0" xfId="0" applyFont="1" applyFill="1" applyAlignment="1">
      <alignment horizontal="left" vertical="center"/>
    </xf>
    <xf numFmtId="0" fontId="35" fillId="0" borderId="0" xfId="0" applyFont="1" applyAlignment="1">
      <alignment horizontal="left" vertical="top" wrapText="1"/>
    </xf>
    <xf numFmtId="0" fontId="35" fillId="0" borderId="0" xfId="0" applyFont="1" applyAlignment="1">
      <alignment horizontal="left" wrapText="1"/>
    </xf>
    <xf numFmtId="0" fontId="39" fillId="0" borderId="0" xfId="0" applyFont="1" applyAlignment="1">
      <alignment horizontal="left" vertical="center" wrapText="1"/>
    </xf>
    <xf numFmtId="0" fontId="3" fillId="0" borderId="144" xfId="0" applyFont="1" applyBorder="1" applyAlignment="1">
      <alignment horizontal="center" vertical="center"/>
    </xf>
    <xf numFmtId="0" fontId="3" fillId="0" borderId="145" xfId="0" applyFont="1" applyBorder="1" applyAlignment="1">
      <alignment horizontal="center" vertical="center"/>
    </xf>
    <xf numFmtId="0" fontId="3" fillId="0" borderId="146" xfId="0" applyFont="1" applyBorder="1" applyAlignment="1">
      <alignment horizontal="center" vertical="center"/>
    </xf>
    <xf numFmtId="0" fontId="3" fillId="95" borderId="144" xfId="0" applyFont="1" applyFill="1" applyBorder="1" applyAlignment="1">
      <alignment horizontal="center" vertical="center" wrapText="1"/>
    </xf>
    <xf numFmtId="0" fontId="3" fillId="95" borderId="145" xfId="0" applyFont="1" applyFill="1" applyBorder="1" applyAlignment="1">
      <alignment horizontal="center" vertical="center" wrapText="1"/>
    </xf>
    <xf numFmtId="0" fontId="3" fillId="95" borderId="146" xfId="0" applyFont="1" applyFill="1" applyBorder="1" applyAlignment="1">
      <alignment horizontal="center" vertical="center" wrapText="1"/>
    </xf>
    <xf numFmtId="0" fontId="3" fillId="0" borderId="17" xfId="0" applyFont="1" applyBorder="1" applyAlignment="1">
      <alignment horizontal="center" vertical="center"/>
    </xf>
    <xf numFmtId="0" fontId="3" fillId="0" borderId="29" xfId="0" applyFont="1" applyBorder="1" applyAlignment="1">
      <alignment horizontal="center" vertical="center"/>
    </xf>
    <xf numFmtId="0" fontId="3" fillId="0" borderId="30" xfId="0" applyFont="1" applyBorder="1" applyAlignment="1">
      <alignment horizontal="center" vertical="center"/>
    </xf>
    <xf numFmtId="0" fontId="3" fillId="95" borderId="17" xfId="0" applyFont="1" applyFill="1" applyBorder="1" applyAlignment="1">
      <alignment horizontal="center" vertical="center" wrapText="1"/>
    </xf>
    <xf numFmtId="0" fontId="3" fillId="95" borderId="29" xfId="0" applyFont="1" applyFill="1" applyBorder="1" applyAlignment="1">
      <alignment horizontal="center" vertical="center" wrapText="1"/>
    </xf>
    <xf numFmtId="0" fontId="3" fillId="95" borderId="30" xfId="0" applyFont="1" applyFill="1" applyBorder="1" applyAlignment="1">
      <alignment horizontal="center" vertical="center" wrapText="1"/>
    </xf>
    <xf numFmtId="0" fontId="47" fillId="96" borderId="19" xfId="0" applyFont="1" applyFill="1" applyBorder="1" applyAlignment="1">
      <alignment horizontal="center" vertical="center"/>
    </xf>
    <xf numFmtId="0" fontId="0" fillId="0" borderId="19" xfId="0" applyBorder="1" applyAlignment="1">
      <alignment horizontal="center" vertical="center"/>
    </xf>
    <xf numFmtId="0" fontId="0" fillId="0" borderId="19" xfId="0" applyBorder="1"/>
    <xf numFmtId="0" fontId="19" fillId="23" borderId="85" xfId="0" applyFont="1" applyFill="1" applyBorder="1" applyAlignment="1">
      <alignment horizontal="center" vertical="center" wrapText="1"/>
    </xf>
    <xf numFmtId="0" fontId="0" fillId="0" borderId="85" xfId="0" applyBorder="1" applyAlignment="1">
      <alignment wrapText="1"/>
    </xf>
    <xf numFmtId="0" fontId="19" fillId="0" borderId="135" xfId="0" applyFont="1" applyBorder="1" applyAlignment="1">
      <alignment horizontal="center" vertical="center" wrapText="1"/>
    </xf>
    <xf numFmtId="0" fontId="19" fillId="0" borderId="87"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136" xfId="0" applyFont="1" applyBorder="1" applyAlignment="1">
      <alignment horizontal="center" vertical="center" wrapText="1"/>
    </xf>
    <xf numFmtId="0" fontId="26" fillId="0" borderId="0" xfId="232" applyFont="1" applyAlignment="1">
      <alignment horizontal="justify" vertical="center"/>
    </xf>
    <xf numFmtId="0" fontId="26" fillId="0" borderId="0" xfId="232" applyFont="1" applyAlignment="1">
      <alignment horizontal="justify" vertical="center" wrapText="1"/>
    </xf>
    <xf numFmtId="0" fontId="18" fillId="23" borderId="23" xfId="0" applyFont="1" applyFill="1" applyBorder="1" applyAlignment="1">
      <alignment horizontal="center" textRotation="90" wrapText="1"/>
    </xf>
    <xf numFmtId="0" fontId="18" fillId="23" borderId="12" xfId="0" applyFont="1" applyFill="1" applyBorder="1" applyAlignment="1">
      <alignment horizontal="center" textRotation="90" wrapText="1"/>
    </xf>
    <xf numFmtId="0" fontId="18" fillId="23" borderId="83" xfId="0" applyFont="1" applyFill="1" applyBorder="1" applyAlignment="1">
      <alignment horizontal="center" textRotation="90" wrapText="1"/>
    </xf>
    <xf numFmtId="0" fontId="18" fillId="23" borderId="84" xfId="0" applyFont="1" applyFill="1" applyBorder="1" applyAlignment="1">
      <alignment horizontal="center" textRotation="90" wrapText="1"/>
    </xf>
    <xf numFmtId="0" fontId="19" fillId="0" borderId="23" xfId="0" applyFont="1" applyBorder="1" applyAlignment="1">
      <alignment horizontal="center" textRotation="90" wrapText="1"/>
    </xf>
    <xf numFmtId="0" fontId="19" fillId="0" borderId="12" xfId="0" applyFont="1" applyBorder="1" applyAlignment="1">
      <alignment horizontal="center" textRotation="90" wrapText="1"/>
    </xf>
    <xf numFmtId="0" fontId="19" fillId="23" borderId="23" xfId="0" applyFont="1" applyFill="1" applyBorder="1" applyAlignment="1">
      <alignment horizontal="center" textRotation="90" wrapText="1"/>
    </xf>
    <xf numFmtId="0" fontId="19" fillId="23" borderId="12" xfId="0" applyFont="1" applyFill="1" applyBorder="1" applyAlignment="1">
      <alignment horizontal="center" textRotation="90" wrapText="1"/>
    </xf>
    <xf numFmtId="0" fontId="19" fillId="0" borderId="0" xfId="232" applyFont="1" applyAlignment="1">
      <alignment horizontal="justify" vertical="center" wrapText="1"/>
    </xf>
    <xf numFmtId="0" fontId="6" fillId="0" borderId="11" xfId="0" applyFont="1" applyBorder="1" applyAlignment="1">
      <alignment horizontal="center" vertical="center"/>
    </xf>
    <xf numFmtId="0" fontId="7" fillId="0" borderId="11" xfId="0" applyFont="1" applyBorder="1" applyAlignment="1">
      <alignment vertical="center"/>
    </xf>
    <xf numFmtId="0" fontId="6" fillId="0" borderId="17" xfId="0" applyFont="1" applyBorder="1" applyAlignment="1">
      <alignment horizontal="center" vertical="center"/>
    </xf>
    <xf numFmtId="0" fontId="15" fillId="0" borderId="29" xfId="0" applyFont="1" applyBorder="1" applyAlignment="1">
      <alignment vertical="center"/>
    </xf>
    <xf numFmtId="0" fontId="15" fillId="0" borderId="30" xfId="0" applyFont="1" applyBorder="1" applyAlignment="1">
      <alignment vertical="center"/>
    </xf>
    <xf numFmtId="0" fontId="6" fillId="0" borderId="20" xfId="0" applyFont="1" applyBorder="1" applyAlignment="1">
      <alignment vertical="center"/>
    </xf>
    <xf numFmtId="0" fontId="7" fillId="0" borderId="22" xfId="0" applyFont="1" applyBorder="1" applyAlignment="1">
      <alignment vertical="center"/>
    </xf>
    <xf numFmtId="0" fontId="7" fillId="0" borderId="31" xfId="0" applyFont="1" applyBorder="1" applyAlignment="1">
      <alignment vertical="center"/>
    </xf>
    <xf numFmtId="0" fontId="19" fillId="0" borderId="81" xfId="0" applyFont="1" applyBorder="1" applyAlignment="1">
      <alignment horizontal="center" textRotation="90" wrapText="1"/>
    </xf>
    <xf numFmtId="0" fontId="19" fillId="0" borderId="16" xfId="0" applyFont="1" applyBorder="1" applyAlignment="1">
      <alignment horizontal="center" textRotation="90" wrapText="1"/>
    </xf>
    <xf numFmtId="0" fontId="19" fillId="0" borderId="23" xfId="232" applyFont="1" applyBorder="1" applyAlignment="1">
      <alignment horizontal="center" textRotation="90" wrapText="1"/>
    </xf>
    <xf numFmtId="0" fontId="19" fillId="0" borderId="12" xfId="232" applyFont="1" applyBorder="1" applyAlignment="1">
      <alignment horizontal="center" textRotation="90" wrapText="1"/>
    </xf>
    <xf numFmtId="0" fontId="44" fillId="29" borderId="17" xfId="232" applyFont="1" applyFill="1" applyBorder="1" applyAlignment="1">
      <alignment vertical="center"/>
    </xf>
    <xf numFmtId="0" fontId="45" fillId="29" borderId="29" xfId="0" applyFont="1" applyFill="1" applyBorder="1" applyAlignment="1">
      <alignment vertical="center"/>
    </xf>
    <xf numFmtId="0" fontId="45" fillId="0" borderId="29" xfId="0" applyFont="1" applyBorder="1" applyAlignment="1">
      <alignment vertical="center"/>
    </xf>
    <xf numFmtId="0" fontId="0" fillId="0" borderId="29" xfId="0" applyBorder="1"/>
    <xf numFmtId="0" fontId="0" fillId="0" borderId="30" xfId="0" applyBorder="1"/>
    <xf numFmtId="0" fontId="45" fillId="30" borderId="17" xfId="0" applyFont="1" applyFill="1" applyBorder="1" applyAlignment="1">
      <alignment vertical="center"/>
    </xf>
    <xf numFmtId="0" fontId="45" fillId="30" borderId="29" xfId="0" applyFont="1" applyFill="1" applyBorder="1" applyAlignment="1">
      <alignment vertical="center"/>
    </xf>
    <xf numFmtId="14" fontId="45" fillId="29" borderId="17" xfId="0" applyNumberFormat="1" applyFont="1" applyFill="1" applyBorder="1" applyAlignment="1">
      <alignment horizontal="center" vertical="center"/>
    </xf>
    <xf numFmtId="0" fontId="45" fillId="0" borderId="29" xfId="0" applyFont="1" applyBorder="1" applyAlignment="1">
      <alignment horizontal="center" vertical="center"/>
    </xf>
    <xf numFmtId="0" fontId="157" fillId="0" borderId="0" xfId="0" applyFont="1" applyAlignment="1">
      <alignment horizontal="left" vertical="center"/>
    </xf>
    <xf numFmtId="0" fontId="47" fillId="94" borderId="18" xfId="0" applyFont="1" applyFill="1" applyBorder="1" applyAlignment="1">
      <alignment horizontal="center" vertical="center"/>
    </xf>
    <xf numFmtId="0" fontId="0" fillId="0" borderId="18" xfId="0" applyBorder="1" applyAlignment="1">
      <alignment horizontal="center" vertical="center"/>
    </xf>
    <xf numFmtId="0" fontId="47" fillId="95" borderId="18" xfId="0" applyFont="1" applyFill="1" applyBorder="1" applyAlignment="1">
      <alignment horizontal="center" vertical="center"/>
    </xf>
    <xf numFmtId="0" fontId="0" fillId="0" borderId="18" xfId="0" applyBorder="1"/>
    <xf numFmtId="0" fontId="47" fillId="24" borderId="18" xfId="0" applyFont="1" applyFill="1" applyBorder="1" applyAlignment="1">
      <alignment horizontal="center" vertical="center"/>
    </xf>
    <xf numFmtId="0" fontId="41" fillId="24" borderId="18" xfId="0" applyFont="1" applyFill="1" applyBorder="1"/>
    <xf numFmtId="0" fontId="47" fillId="96" borderId="18" xfId="0" applyFont="1" applyFill="1" applyBorder="1" applyAlignment="1">
      <alignment horizontal="center" vertical="center"/>
    </xf>
    <xf numFmtId="0" fontId="180" fillId="0" borderId="18" xfId="0" applyFont="1" applyBorder="1" applyAlignment="1">
      <alignment horizontal="center" vertical="center"/>
    </xf>
    <xf numFmtId="0" fontId="8" fillId="94" borderId="19" xfId="0" applyFont="1" applyFill="1" applyBorder="1" applyAlignment="1">
      <alignment horizontal="center" vertical="center" wrapText="1"/>
    </xf>
    <xf numFmtId="0" fontId="0" fillId="0" borderId="19" xfId="0" applyBorder="1" applyAlignment="1">
      <alignment horizontal="center" vertical="center" wrapText="1"/>
    </xf>
    <xf numFmtId="0" fontId="47" fillId="95" borderId="19" xfId="0" applyFont="1" applyFill="1" applyBorder="1" applyAlignment="1">
      <alignment horizontal="center" vertical="center"/>
    </xf>
    <xf numFmtId="0" fontId="47" fillId="24" borderId="19" xfId="0" applyFont="1" applyFill="1" applyBorder="1" applyAlignment="1">
      <alignment horizontal="center" vertical="center"/>
    </xf>
    <xf numFmtId="0" fontId="41" fillId="0" borderId="19" xfId="0" applyFont="1" applyBorder="1"/>
    <xf numFmtId="0" fontId="19" fillId="28" borderId="37" xfId="0" applyFont="1" applyFill="1" applyBorder="1" applyAlignment="1">
      <alignment horizontal="center" vertical="center" wrapText="1"/>
    </xf>
    <xf numFmtId="0" fontId="181" fillId="0" borderId="23" xfId="0" applyFont="1" applyBorder="1" applyAlignment="1">
      <alignment horizontal="center" textRotation="90" wrapText="1"/>
    </xf>
    <xf numFmtId="0" fontId="182" fillId="0" borderId="12" xfId="0" applyFont="1" applyBorder="1" applyAlignment="1">
      <alignment horizontal="center" textRotation="90" wrapText="1"/>
    </xf>
    <xf numFmtId="0" fontId="19" fillId="28" borderId="23" xfId="0" applyFont="1" applyFill="1" applyBorder="1" applyAlignment="1">
      <alignment horizontal="center" textRotation="90" wrapText="1"/>
    </xf>
    <xf numFmtId="0" fontId="0" fillId="0" borderId="12" xfId="0" applyBorder="1" applyAlignment="1">
      <alignment horizontal="center" textRotation="90" wrapText="1"/>
    </xf>
    <xf numFmtId="0" fontId="19" fillId="0" borderId="79" xfId="232" applyFont="1" applyBorder="1" applyAlignment="1">
      <alignment horizontal="center" textRotation="90" wrapText="1"/>
    </xf>
    <xf numFmtId="0" fontId="0" fillId="0" borderId="80" xfId="0" applyBorder="1" applyAlignment="1">
      <alignment horizontal="center" textRotation="90" wrapText="1"/>
    </xf>
    <xf numFmtId="0" fontId="18" fillId="0" borderId="23" xfId="0" applyFont="1" applyBorder="1" applyAlignment="1">
      <alignment horizontal="center" textRotation="90" wrapText="1"/>
    </xf>
    <xf numFmtId="0" fontId="18" fillId="0" borderId="12" xfId="0" applyFont="1" applyBorder="1" applyAlignment="1">
      <alignment horizontal="center" textRotation="90" wrapText="1"/>
    </xf>
    <xf numFmtId="0" fontId="105" fillId="0" borderId="0" xfId="0" applyFont="1" applyAlignment="1">
      <alignment horizontal="left" vertical="center"/>
    </xf>
    <xf numFmtId="0" fontId="3" fillId="0" borderId="11" xfId="0" applyFont="1" applyBorder="1" applyAlignment="1">
      <alignment horizontal="center" vertical="center"/>
    </xf>
    <xf numFmtId="0" fontId="96" fillId="98" borderId="20" xfId="0" applyFont="1" applyFill="1" applyBorder="1" applyAlignment="1">
      <alignment horizontal="center" vertical="center"/>
    </xf>
    <xf numFmtId="0" fontId="160" fillId="98" borderId="22" xfId="0" applyFont="1" applyFill="1" applyBorder="1" applyAlignment="1">
      <alignment vertical="center"/>
    </xf>
    <xf numFmtId="0" fontId="160" fillId="98" borderId="31" xfId="0" applyFont="1" applyFill="1" applyBorder="1" applyAlignment="1">
      <alignment vertical="center"/>
    </xf>
    <xf numFmtId="0" fontId="232" fillId="65" borderId="0" xfId="232" applyFont="1" applyFill="1" applyAlignment="1">
      <alignment horizontal="justify" vertical="center" wrapText="1"/>
    </xf>
    <xf numFmtId="0" fontId="26" fillId="65" borderId="0" xfId="232" applyFont="1" applyFill="1" applyAlignment="1">
      <alignment horizontal="justify" vertical="center" wrapText="1"/>
    </xf>
    <xf numFmtId="0" fontId="19" fillId="0" borderId="0" xfId="0" applyFont="1" applyAlignment="1">
      <alignment horizontal="left" vertical="top" wrapText="1"/>
    </xf>
    <xf numFmtId="0" fontId="19" fillId="0" borderId="0" xfId="0" applyFont="1" applyAlignment="1">
      <alignment horizontal="left" vertical="center"/>
    </xf>
    <xf numFmtId="0" fontId="3" fillId="96" borderId="11" xfId="0" applyFont="1" applyFill="1" applyBorder="1" applyAlignment="1">
      <alignment horizontal="center" vertical="center" wrapText="1"/>
    </xf>
    <xf numFmtId="0" fontId="7" fillId="96" borderId="11" xfId="0" applyFont="1" applyFill="1" applyBorder="1" applyAlignment="1">
      <alignment horizontal="center" vertical="center" wrapText="1"/>
    </xf>
    <xf numFmtId="0" fontId="3" fillId="66" borderId="11" xfId="0" applyFont="1" applyFill="1" applyBorder="1" applyAlignment="1">
      <alignment horizontal="center" vertical="center" wrapText="1"/>
    </xf>
    <xf numFmtId="0" fontId="7" fillId="66" borderId="11" xfId="0" applyFont="1" applyFill="1" applyBorder="1" applyAlignment="1">
      <alignment horizontal="center" vertical="center" wrapText="1"/>
    </xf>
    <xf numFmtId="0" fontId="7" fillId="0" borderId="17" xfId="0" applyFont="1" applyBorder="1" applyAlignment="1">
      <alignment vertical="center"/>
    </xf>
    <xf numFmtId="1" fontId="6" fillId="27" borderId="17" xfId="0" applyNumberFormat="1" applyFont="1" applyFill="1" applyBorder="1" applyAlignment="1">
      <alignment horizontal="center" vertical="center"/>
    </xf>
    <xf numFmtId="1" fontId="6" fillId="27" borderId="29" xfId="0" applyNumberFormat="1" applyFont="1" applyFill="1" applyBorder="1" applyAlignment="1">
      <alignment horizontal="center" vertical="center"/>
    </xf>
    <xf numFmtId="1" fontId="6" fillId="27" borderId="30" xfId="0" applyNumberFormat="1" applyFont="1" applyFill="1" applyBorder="1" applyAlignment="1">
      <alignment horizontal="center" vertical="center"/>
    </xf>
    <xf numFmtId="0" fontId="3" fillId="96" borderId="19" xfId="0" applyFont="1" applyFill="1" applyBorder="1" applyAlignment="1">
      <alignment horizontal="center" vertical="center" wrapText="1"/>
    </xf>
    <xf numFmtId="0" fontId="7" fillId="96" borderId="19" xfId="0" applyFont="1" applyFill="1" applyBorder="1" applyAlignment="1">
      <alignment horizontal="center" vertical="center" wrapText="1"/>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3" fillId="95" borderId="11" xfId="0" applyFont="1" applyFill="1" applyBorder="1" applyAlignment="1">
      <alignment horizontal="center" vertical="center" wrapText="1"/>
    </xf>
    <xf numFmtId="0" fontId="7" fillId="95" borderId="11" xfId="0" applyFont="1" applyFill="1" applyBorder="1" applyAlignment="1">
      <alignment horizontal="center" vertical="center" wrapText="1"/>
    </xf>
    <xf numFmtId="0" fontId="19" fillId="0" borderId="11" xfId="0" applyFont="1" applyBorder="1" applyAlignment="1">
      <alignment horizontal="center" vertical="center"/>
    </xf>
    <xf numFmtId="0" fontId="11" fillId="0" borderId="11" xfId="0" applyFont="1" applyBorder="1" applyAlignment="1">
      <alignment vertical="center"/>
    </xf>
    <xf numFmtId="0" fontId="105" fillId="61" borderId="11" xfId="0" applyFont="1" applyFill="1" applyBorder="1" applyAlignment="1">
      <alignment horizontal="left" vertical="top" wrapText="1"/>
    </xf>
    <xf numFmtId="0" fontId="92" fillId="0" borderId="11" xfId="0" applyFont="1" applyBorder="1" applyAlignment="1">
      <alignment horizontal="left" vertical="top" wrapText="1"/>
    </xf>
    <xf numFmtId="0" fontId="104" fillId="0" borderId="0" xfId="147" applyFont="1" applyAlignment="1" applyProtection="1">
      <alignment horizontal="left"/>
      <protection locked="0"/>
    </xf>
    <xf numFmtId="0" fontId="3" fillId="0" borderId="33" xfId="0" applyFont="1" applyBorder="1" applyAlignment="1">
      <alignment horizontal="left" vertical="top" wrapText="1"/>
    </xf>
    <xf numFmtId="0" fontId="93" fillId="0" borderId="21" xfId="0" applyFont="1" applyBorder="1" applyAlignment="1">
      <alignment horizontal="left" vertical="top" wrapText="1"/>
    </xf>
    <xf numFmtId="0" fontId="95" fillId="0" borderId="33" xfId="0" applyFont="1" applyBorder="1" applyAlignment="1">
      <alignment horizontal="left" vertical="top" wrapText="1"/>
    </xf>
    <xf numFmtId="0" fontId="93" fillId="0" borderId="21" xfId="0" applyFont="1" applyBorder="1" applyAlignment="1">
      <alignment horizontal="left" vertical="top"/>
    </xf>
    <xf numFmtId="0" fontId="93" fillId="0" borderId="55" xfId="0" applyFont="1" applyBorder="1" applyAlignment="1">
      <alignment horizontal="left" vertical="top"/>
    </xf>
    <xf numFmtId="0" fontId="19" fillId="0" borderId="37" xfId="232" applyFont="1" applyBorder="1" applyAlignment="1">
      <alignment horizontal="center" textRotation="90" wrapText="1"/>
    </xf>
    <xf numFmtId="0" fontId="0" fillId="0" borderId="37" xfId="0" applyBorder="1" applyAlignment="1">
      <alignment horizontal="center" textRotation="90" wrapText="1"/>
    </xf>
    <xf numFmtId="0" fontId="232" fillId="0" borderId="0" xfId="232" applyFont="1" applyAlignment="1">
      <alignment horizontal="justify" vertical="center" wrapText="1"/>
    </xf>
    <xf numFmtId="0" fontId="19" fillId="0" borderId="54" xfId="0" applyFont="1" applyBorder="1" applyAlignment="1">
      <alignment horizontal="center" vertical="center"/>
    </xf>
    <xf numFmtId="164" fontId="19" fillId="0" borderId="54" xfId="189" applyNumberFormat="1" applyFont="1" applyFill="1" applyBorder="1" applyAlignment="1" applyProtection="1">
      <alignment vertical="center"/>
    </xf>
    <xf numFmtId="164" fontId="19" fillId="0" borderId="89" xfId="189" applyNumberFormat="1" applyFont="1" applyFill="1" applyBorder="1" applyAlignment="1" applyProtection="1">
      <alignment vertical="center"/>
    </xf>
    <xf numFmtId="0" fontId="3" fillId="96" borderId="17" xfId="0" applyFont="1" applyFill="1" applyBorder="1" applyAlignment="1">
      <alignment horizontal="center" vertical="center" wrapText="1"/>
    </xf>
    <xf numFmtId="0" fontId="3" fillId="96" borderId="29" xfId="0" applyFont="1" applyFill="1" applyBorder="1" applyAlignment="1">
      <alignment horizontal="center" vertical="center" wrapText="1"/>
    </xf>
    <xf numFmtId="0" fontId="3" fillId="96" borderId="30" xfId="0" applyFont="1" applyFill="1" applyBorder="1" applyAlignment="1">
      <alignment horizontal="center" vertical="center" wrapText="1"/>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17"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19" fillId="0" borderId="17" xfId="0" applyFont="1" applyBorder="1" applyAlignment="1">
      <alignment horizontal="center" vertical="center"/>
    </xf>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3" fillId="24" borderId="17" xfId="0" applyFont="1" applyFill="1" applyBorder="1" applyAlignment="1">
      <alignment horizontal="center" vertical="center" wrapText="1"/>
    </xf>
    <xf numFmtId="0" fontId="3" fillId="24" borderId="29" xfId="0" applyFont="1" applyFill="1" applyBorder="1" applyAlignment="1">
      <alignment horizontal="center" vertical="center" wrapText="1"/>
    </xf>
    <xf numFmtId="0" fontId="3" fillId="24" borderId="30" xfId="0" applyFont="1" applyFill="1" applyBorder="1" applyAlignment="1">
      <alignment horizontal="center" vertical="center" wrapText="1"/>
    </xf>
    <xf numFmtId="0" fontId="105" fillId="65" borderId="11" xfId="0" applyFont="1" applyFill="1" applyBorder="1" applyAlignment="1">
      <alignment horizontal="left" vertical="top" wrapText="1"/>
    </xf>
    <xf numFmtId="0" fontId="19" fillId="0" borderId="68" xfId="0" applyFont="1" applyBorder="1" applyAlignment="1">
      <alignment horizontal="left" vertical="center" wrapText="1"/>
    </xf>
    <xf numFmtId="0" fontId="95" fillId="61" borderId="71" xfId="0" applyFont="1" applyFill="1" applyBorder="1" applyAlignment="1">
      <alignment horizontal="left" vertical="center"/>
    </xf>
    <xf numFmtId="0" fontId="19" fillId="0" borderId="19" xfId="0" applyFont="1" applyBorder="1" applyAlignment="1">
      <alignment horizontal="left" vertical="center" wrapText="1"/>
    </xf>
    <xf numFmtId="0" fontId="95" fillId="61" borderId="77" xfId="0" applyFont="1" applyFill="1" applyBorder="1" applyAlignment="1">
      <alignment horizontal="left" vertical="center"/>
    </xf>
    <xf numFmtId="0" fontId="19" fillId="0" borderId="66" xfId="0" applyFont="1" applyBorder="1" applyAlignment="1">
      <alignment horizontal="center" vertical="top" wrapText="1"/>
    </xf>
    <xf numFmtId="0" fontId="19" fillId="0" borderId="67" xfId="0" applyFont="1" applyBorder="1" applyAlignment="1">
      <alignment horizontal="center" vertical="top" wrapText="1"/>
    </xf>
    <xf numFmtId="0" fontId="19" fillId="61" borderId="18" xfId="0" applyFont="1" applyFill="1" applyBorder="1" applyAlignment="1">
      <alignment horizontal="left" vertical="center"/>
    </xf>
    <xf numFmtId="0" fontId="19" fillId="0" borderId="20" xfId="0" applyFont="1" applyBorder="1" applyAlignment="1">
      <alignment horizontal="left" vertical="center" wrapText="1"/>
    </xf>
    <xf numFmtId="0" fontId="19" fillId="0" borderId="10" xfId="0" applyFont="1" applyBorder="1" applyAlignment="1">
      <alignment horizontal="left" vertical="center"/>
    </xf>
    <xf numFmtId="0" fontId="19" fillId="0" borderId="33" xfId="0" applyFont="1" applyBorder="1" applyAlignment="1">
      <alignment horizontal="left" vertical="center"/>
    </xf>
    <xf numFmtId="0" fontId="19" fillId="61" borderId="46" xfId="0" applyFont="1" applyFill="1" applyBorder="1" applyAlignment="1">
      <alignment horizontal="center" vertical="center"/>
    </xf>
    <xf numFmtId="0" fontId="95" fillId="61" borderId="11" xfId="0" applyFont="1" applyFill="1" applyBorder="1" applyAlignment="1">
      <alignment horizontal="left" vertical="center"/>
    </xf>
    <xf numFmtId="0" fontId="95" fillId="63" borderId="11" xfId="0" applyFont="1" applyFill="1" applyBorder="1" applyAlignment="1">
      <alignment horizontal="left" vertical="center"/>
    </xf>
    <xf numFmtId="0" fontId="98" fillId="63" borderId="11" xfId="0" applyFont="1" applyFill="1" applyBorder="1" applyAlignment="1">
      <alignment horizontal="center" vertical="center"/>
    </xf>
    <xf numFmtId="0" fontId="95" fillId="63" borderId="11" xfId="0" applyFont="1" applyFill="1" applyBorder="1" applyAlignment="1">
      <alignment horizontal="left" vertical="center" wrapText="1"/>
    </xf>
    <xf numFmtId="0" fontId="95" fillId="0" borderId="18" xfId="0" applyFont="1" applyBorder="1" applyAlignment="1">
      <alignment horizontal="left" vertical="center" wrapText="1"/>
    </xf>
    <xf numFmtId="0" fontId="95" fillId="0" borderId="19" xfId="0" applyFont="1" applyBorder="1" applyAlignment="1">
      <alignment horizontal="left" vertical="center" wrapText="1"/>
    </xf>
    <xf numFmtId="0" fontId="98" fillId="0" borderId="18" xfId="0" applyFont="1" applyBorder="1" applyAlignment="1">
      <alignment horizontal="center" vertical="center"/>
    </xf>
    <xf numFmtId="0" fontId="98" fillId="0" borderId="19" xfId="0" applyFont="1" applyBorder="1" applyAlignment="1">
      <alignment horizontal="center" vertical="center"/>
    </xf>
    <xf numFmtId="0" fontId="97" fillId="0" borderId="18" xfId="0" applyFont="1" applyBorder="1" applyAlignment="1">
      <alignment horizontal="left" vertical="center"/>
    </xf>
    <xf numFmtId="0" fontId="97" fillId="0" borderId="19" xfId="0" applyFont="1" applyBorder="1" applyAlignment="1">
      <alignment horizontal="left" vertical="center"/>
    </xf>
    <xf numFmtId="0" fontId="95" fillId="0" borderId="11" xfId="0" applyFont="1" applyBorder="1" applyAlignment="1">
      <alignment horizontal="left" vertical="center"/>
    </xf>
    <xf numFmtId="0" fontId="98" fillId="61" borderId="11" xfId="0" applyFont="1" applyFill="1" applyBorder="1" applyAlignment="1">
      <alignment horizontal="center" vertical="center"/>
    </xf>
    <xf numFmtId="0" fontId="95" fillId="61" borderId="11" xfId="0" applyFont="1" applyFill="1" applyBorder="1" applyAlignment="1">
      <alignment horizontal="left" vertical="center" wrapText="1"/>
    </xf>
    <xf numFmtId="0" fontId="95" fillId="61" borderId="18" xfId="0" applyFont="1" applyFill="1" applyBorder="1" applyAlignment="1">
      <alignment horizontal="left" vertical="center"/>
    </xf>
    <xf numFmtId="0" fontId="95" fillId="61" borderId="19" xfId="0" applyFont="1" applyFill="1" applyBorder="1" applyAlignment="1">
      <alignment horizontal="left" vertical="center"/>
    </xf>
    <xf numFmtId="0" fontId="95" fillId="61" borderId="18" xfId="0" applyFont="1" applyFill="1" applyBorder="1" applyAlignment="1">
      <alignment horizontal="center" vertical="center"/>
    </xf>
    <xf numFmtId="0" fontId="95" fillId="61" borderId="19" xfId="0" applyFont="1" applyFill="1" applyBorder="1" applyAlignment="1">
      <alignment horizontal="center" vertical="center"/>
    </xf>
    <xf numFmtId="0" fontId="97" fillId="62" borderId="11" xfId="0" applyFont="1" applyFill="1" applyBorder="1" applyAlignment="1">
      <alignment horizontal="left" vertical="center"/>
    </xf>
    <xf numFmtId="0" fontId="98" fillId="62" borderId="11" xfId="0" applyFont="1" applyFill="1" applyBorder="1" applyAlignment="1">
      <alignment horizontal="center" vertical="center"/>
    </xf>
    <xf numFmtId="0" fontId="19" fillId="62" borderId="143" xfId="0" applyFont="1" applyFill="1" applyBorder="1" applyAlignment="1">
      <alignment horizontal="left" vertical="center" wrapText="1"/>
    </xf>
    <xf numFmtId="0" fontId="19" fillId="62" borderId="19" xfId="0" applyFont="1" applyFill="1" applyBorder="1" applyAlignment="1">
      <alignment horizontal="left" vertical="center" wrapText="1"/>
    </xf>
    <xf numFmtId="0" fontId="95" fillId="0" borderId="11" xfId="0" applyFont="1" applyBorder="1" applyAlignment="1">
      <alignment horizontal="left" vertical="center" wrapText="1"/>
    </xf>
    <xf numFmtId="0" fontId="95" fillId="0" borderId="18" xfId="0" applyFont="1" applyBorder="1" applyAlignment="1">
      <alignment horizontal="left" vertical="center"/>
    </xf>
    <xf numFmtId="0" fontId="98" fillId="0" borderId="11" xfId="0" applyFont="1" applyBorder="1" applyAlignment="1">
      <alignment horizontal="center" vertical="center"/>
    </xf>
    <xf numFmtId="0" fontId="19" fillId="0" borderId="21" xfId="0" applyFont="1" applyBorder="1" applyAlignment="1">
      <alignment horizontal="left" vertical="center"/>
    </xf>
    <xf numFmtId="0" fontId="19" fillId="0" borderId="29" xfId="0" applyFont="1" applyBorder="1" applyAlignment="1">
      <alignment horizontal="left" vertical="center"/>
    </xf>
    <xf numFmtId="0" fontId="19" fillId="0" borderId="22" xfId="0" applyFont="1" applyBorder="1" applyAlignment="1">
      <alignment horizontal="left" vertical="center"/>
    </xf>
    <xf numFmtId="0" fontId="19" fillId="0" borderId="0" xfId="0" applyFont="1" applyAlignment="1">
      <alignment horizontal="left" vertical="center" wrapText="1"/>
    </xf>
    <xf numFmtId="0" fontId="95" fillId="62" borderId="11" xfId="0" applyFont="1" applyFill="1" applyBorder="1" applyAlignment="1">
      <alignment horizontal="left" vertical="center"/>
    </xf>
    <xf numFmtId="0" fontId="95" fillId="0" borderId="46" xfId="0" applyFont="1" applyBorder="1" applyAlignment="1">
      <alignment horizontal="left" vertical="center"/>
    </xf>
    <xf numFmtId="0" fontId="95" fillId="0" borderId="19" xfId="0" applyFont="1" applyBorder="1" applyAlignment="1">
      <alignment horizontal="left" vertical="center"/>
    </xf>
    <xf numFmtId="0" fontId="95" fillId="61" borderId="46" xfId="0" applyFont="1" applyFill="1" applyBorder="1" applyAlignment="1">
      <alignment horizontal="center" vertical="center"/>
    </xf>
    <xf numFmtId="0" fontId="95" fillId="63" borderId="18" xfId="0" applyFont="1" applyFill="1" applyBorder="1" applyAlignment="1">
      <alignment horizontal="left" vertical="center"/>
    </xf>
    <xf numFmtId="0" fontId="95" fillId="63" borderId="46" xfId="0" applyFont="1" applyFill="1" applyBorder="1" applyAlignment="1">
      <alignment horizontal="left" vertical="center"/>
    </xf>
    <xf numFmtId="0" fontId="95" fillId="63" borderId="19" xfId="0" applyFont="1" applyFill="1" applyBorder="1" applyAlignment="1">
      <alignment horizontal="left" vertical="center"/>
    </xf>
    <xf numFmtId="0" fontId="95" fillId="62" borderId="18" xfId="0" applyFont="1" applyFill="1" applyBorder="1" applyAlignment="1">
      <alignment horizontal="center" vertical="center"/>
    </xf>
    <xf numFmtId="0" fontId="95" fillId="62" borderId="46" xfId="0" applyFont="1" applyFill="1" applyBorder="1" applyAlignment="1">
      <alignment horizontal="center" vertical="center"/>
    </xf>
    <xf numFmtId="0" fontId="95" fillId="62" borderId="19" xfId="0" applyFont="1" applyFill="1" applyBorder="1" applyAlignment="1">
      <alignment horizontal="center" vertical="center"/>
    </xf>
    <xf numFmtId="0" fontId="95" fillId="61" borderId="78" xfId="0" applyFont="1" applyFill="1" applyBorder="1" applyAlignment="1">
      <alignment horizontal="left" vertical="center" wrapText="1"/>
    </xf>
    <xf numFmtId="0" fontId="105" fillId="65" borderId="142" xfId="0" quotePrefix="1" applyFont="1" applyFill="1" applyBorder="1" applyAlignment="1">
      <alignment horizontal="left" vertical="center"/>
    </xf>
    <xf numFmtId="0" fontId="122" fillId="0" borderId="0" xfId="147" applyFont="1" applyAlignment="1" applyProtection="1">
      <alignment horizontal="left" vertical="center" wrapText="1"/>
      <protection locked="0"/>
    </xf>
    <xf numFmtId="0" fontId="96" fillId="0" borderId="20" xfId="0" applyFont="1" applyBorder="1" applyAlignment="1">
      <alignment horizontal="center" vertical="center" wrapText="1"/>
    </xf>
    <xf numFmtId="0" fontId="96" fillId="0" borderId="22" xfId="0" applyFont="1" applyBorder="1" applyAlignment="1">
      <alignment horizontal="center" vertical="center" wrapText="1"/>
    </xf>
    <xf numFmtId="0" fontId="96" fillId="0" borderId="31" xfId="0" applyFont="1" applyBorder="1" applyAlignment="1">
      <alignment horizontal="center" vertical="center" wrapText="1"/>
    </xf>
    <xf numFmtId="1" fontId="95" fillId="0" borderId="20" xfId="0" applyNumberFormat="1" applyFont="1" applyBorder="1" applyAlignment="1">
      <alignment horizontal="left" vertical="top" wrapText="1"/>
    </xf>
    <xf numFmtId="1" fontId="95" fillId="0" borderId="22" xfId="0" applyNumberFormat="1" applyFont="1" applyBorder="1" applyAlignment="1">
      <alignment horizontal="left" vertical="top" wrapText="1"/>
    </xf>
    <xf numFmtId="1" fontId="95" fillId="0" borderId="31" xfId="0" applyNumberFormat="1" applyFont="1" applyBorder="1" applyAlignment="1">
      <alignment horizontal="left" vertical="top" wrapText="1"/>
    </xf>
    <xf numFmtId="1" fontId="95" fillId="0" borderId="10" xfId="0" applyNumberFormat="1" applyFont="1" applyBorder="1" applyAlignment="1">
      <alignment horizontal="left" vertical="top" wrapText="1"/>
    </xf>
    <xf numFmtId="1" fontId="95" fillId="0" borderId="0" xfId="0" applyNumberFormat="1" applyFont="1" applyAlignment="1">
      <alignment horizontal="left" vertical="top" wrapText="1"/>
    </xf>
    <xf numFmtId="1" fontId="95" fillId="0" borderId="32" xfId="0" applyNumberFormat="1" applyFont="1" applyBorder="1" applyAlignment="1">
      <alignment horizontal="left" vertical="top" wrapText="1"/>
    </xf>
    <xf numFmtId="1" fontId="95" fillId="0" borderId="33" xfId="0" applyNumberFormat="1" applyFont="1" applyBorder="1" applyAlignment="1">
      <alignment horizontal="left" vertical="top" wrapText="1"/>
    </xf>
    <xf numFmtId="1" fontId="95" fillId="0" borderId="21" xfId="0" applyNumberFormat="1" applyFont="1" applyBorder="1" applyAlignment="1">
      <alignment horizontal="left" vertical="top" wrapText="1"/>
    </xf>
    <xf numFmtId="1" fontId="95" fillId="0" borderId="55" xfId="0" applyNumberFormat="1" applyFont="1" applyBorder="1" applyAlignment="1">
      <alignment horizontal="left" vertical="top" wrapText="1"/>
    </xf>
    <xf numFmtId="0" fontId="96" fillId="0" borderId="17" xfId="0" applyFont="1" applyBorder="1" applyAlignment="1">
      <alignment horizontal="left" vertical="center"/>
    </xf>
    <xf numFmtId="0" fontId="96" fillId="0" borderId="29" xfId="0" applyFont="1" applyBorder="1" applyAlignment="1">
      <alignment horizontal="left" vertical="center"/>
    </xf>
    <xf numFmtId="0" fontId="96" fillId="0" borderId="30" xfId="0" applyFont="1" applyBorder="1" applyAlignment="1">
      <alignment horizontal="left" vertical="center"/>
    </xf>
    <xf numFmtId="49" fontId="95" fillId="0" borderId="20" xfId="0" applyNumberFormat="1" applyFont="1" applyBorder="1" applyAlignment="1">
      <alignment horizontal="left" vertical="top" wrapText="1"/>
    </xf>
    <xf numFmtId="49" fontId="95" fillId="0" borderId="22" xfId="0" applyNumberFormat="1" applyFont="1" applyBorder="1" applyAlignment="1">
      <alignment horizontal="left" vertical="top" wrapText="1"/>
    </xf>
    <xf numFmtId="49" fontId="95" fillId="0" borderId="31" xfId="0" applyNumberFormat="1" applyFont="1" applyBorder="1" applyAlignment="1">
      <alignment horizontal="left" vertical="top" wrapText="1"/>
    </xf>
    <xf numFmtId="49" fontId="95" fillId="0" borderId="10" xfId="0" applyNumberFormat="1" applyFont="1" applyBorder="1" applyAlignment="1">
      <alignment horizontal="left" vertical="top" wrapText="1"/>
    </xf>
    <xf numFmtId="49" fontId="95" fillId="0" borderId="0" xfId="0" applyNumberFormat="1" applyFont="1" applyAlignment="1">
      <alignment horizontal="left" vertical="top" wrapText="1"/>
    </xf>
    <xf numFmtId="49" fontId="95" fillId="0" borderId="32" xfId="0" applyNumberFormat="1" applyFont="1" applyBorder="1" applyAlignment="1">
      <alignment horizontal="left" vertical="top" wrapText="1"/>
    </xf>
    <xf numFmtId="49" fontId="95" fillId="0" borderId="33" xfId="0" applyNumberFormat="1" applyFont="1" applyBorder="1" applyAlignment="1">
      <alignment horizontal="left" vertical="top" wrapText="1"/>
    </xf>
    <xf numFmtId="49" fontId="95" fillId="0" borderId="21" xfId="0" applyNumberFormat="1" applyFont="1" applyBorder="1" applyAlignment="1">
      <alignment horizontal="left" vertical="top" wrapText="1"/>
    </xf>
    <xf numFmtId="49" fontId="95" fillId="0" borderId="55" xfId="0" applyNumberFormat="1" applyFont="1" applyBorder="1" applyAlignment="1">
      <alignment horizontal="left" vertical="top" wrapText="1"/>
    </xf>
    <xf numFmtId="0" fontId="95" fillId="0" borderId="22" xfId="0" applyFont="1" applyBorder="1" applyAlignment="1">
      <alignment horizontal="left" vertical="top" wrapText="1"/>
    </xf>
    <xf numFmtId="0" fontId="95" fillId="0" borderId="31" xfId="0" applyFont="1" applyBorder="1" applyAlignment="1">
      <alignment horizontal="left" vertical="top" wrapText="1"/>
    </xf>
    <xf numFmtId="0" fontId="95" fillId="0" borderId="0" xfId="0" applyFont="1" applyAlignment="1">
      <alignment horizontal="left" vertical="top" wrapText="1"/>
    </xf>
    <xf numFmtId="0" fontId="95" fillId="0" borderId="32" xfId="0" applyFont="1" applyBorder="1" applyAlignment="1">
      <alignment horizontal="left" vertical="top" wrapText="1"/>
    </xf>
    <xf numFmtId="0" fontId="95" fillId="0" borderId="21" xfId="0" applyFont="1" applyBorder="1" applyAlignment="1">
      <alignment horizontal="left" vertical="top" wrapText="1"/>
    </xf>
    <xf numFmtId="0" fontId="95" fillId="0" borderId="55" xfId="0" applyFont="1" applyBorder="1" applyAlignment="1">
      <alignment horizontal="left" vertical="top" wrapText="1"/>
    </xf>
    <xf numFmtId="0" fontId="95" fillId="61" borderId="22" xfId="0" applyFont="1" applyFill="1" applyBorder="1" applyAlignment="1">
      <alignment horizontal="left" vertical="top" wrapText="1"/>
    </xf>
    <xf numFmtId="0" fontId="95" fillId="61" borderId="31" xfId="0" applyFont="1" applyFill="1" applyBorder="1" applyAlignment="1">
      <alignment horizontal="left" vertical="top" wrapText="1"/>
    </xf>
    <xf numFmtId="0" fontId="95" fillId="61" borderId="0" xfId="0" applyFont="1" applyFill="1" applyAlignment="1">
      <alignment horizontal="left" vertical="top" wrapText="1"/>
    </xf>
    <xf numFmtId="0" fontId="95" fillId="61" borderId="32" xfId="0" applyFont="1" applyFill="1" applyBorder="1" applyAlignment="1">
      <alignment horizontal="left" vertical="top" wrapText="1"/>
    </xf>
    <xf numFmtId="0" fontId="95" fillId="61" borderId="21" xfId="0" applyFont="1" applyFill="1" applyBorder="1" applyAlignment="1">
      <alignment horizontal="left" vertical="top" wrapText="1"/>
    </xf>
    <xf numFmtId="0" fontId="95" fillId="61" borderId="55" xfId="0" applyFont="1" applyFill="1" applyBorder="1" applyAlignment="1">
      <alignment horizontal="left" vertical="top" wrapText="1"/>
    </xf>
    <xf numFmtId="0" fontId="18" fillId="61" borderId="17" xfId="0" applyFont="1" applyFill="1" applyBorder="1" applyAlignment="1">
      <alignment horizontal="left" vertical="center"/>
    </xf>
    <xf numFmtId="0" fontId="18" fillId="61" borderId="29" xfId="0" applyFont="1" applyFill="1" applyBorder="1" applyAlignment="1">
      <alignment horizontal="left" vertical="center"/>
    </xf>
    <xf numFmtId="0" fontId="95" fillId="0" borderId="20" xfId="0" applyFont="1" applyBorder="1" applyAlignment="1">
      <alignment horizontal="left" vertical="top" wrapText="1"/>
    </xf>
    <xf numFmtId="0" fontId="95" fillId="0" borderId="10" xfId="0" applyFont="1" applyBorder="1" applyAlignment="1">
      <alignment horizontal="left" vertical="top" wrapText="1"/>
    </xf>
    <xf numFmtId="0" fontId="95" fillId="71" borderId="17" xfId="0" applyFont="1" applyFill="1" applyBorder="1" applyAlignment="1">
      <alignment horizontal="left" vertical="center"/>
    </xf>
    <xf numFmtId="0" fontId="95" fillId="71" borderId="29" xfId="0" applyFont="1" applyFill="1" applyBorder="1" applyAlignment="1">
      <alignment horizontal="left" vertical="center"/>
    </xf>
    <xf numFmtId="0" fontId="95" fillId="71" borderId="30" xfId="0" applyFont="1" applyFill="1" applyBorder="1" applyAlignment="1">
      <alignment horizontal="left" vertical="center"/>
    </xf>
    <xf numFmtId="0" fontId="89" fillId="61" borderId="11" xfId="0" applyFont="1" applyFill="1" applyBorder="1" applyAlignment="1">
      <alignment vertical="center" wrapText="1"/>
    </xf>
    <xf numFmtId="0" fontId="89" fillId="0" borderId="11" xfId="0" applyFont="1" applyBorder="1" applyAlignment="1">
      <alignment vertical="center" wrapText="1"/>
    </xf>
    <xf numFmtId="0" fontId="89" fillId="61" borderId="18" xfId="0" applyFont="1" applyFill="1" applyBorder="1" applyAlignment="1">
      <alignment vertical="center" wrapText="1"/>
    </xf>
    <xf numFmtId="0" fontId="89" fillId="61" borderId="46" xfId="0" applyFont="1" applyFill="1" applyBorder="1" applyAlignment="1">
      <alignment vertical="center" wrapText="1"/>
    </xf>
    <xf numFmtId="0" fontId="89" fillId="61" borderId="19" xfId="0" applyFont="1" applyFill="1" applyBorder="1" applyAlignment="1">
      <alignment vertical="center" wrapText="1"/>
    </xf>
    <xf numFmtId="0" fontId="22" fillId="61" borderId="11" xfId="0" applyFont="1" applyFill="1" applyBorder="1" applyAlignment="1">
      <alignment vertical="center" wrapText="1"/>
    </xf>
    <xf numFmtId="0" fontId="89" fillId="61" borderId="18" xfId="0" applyFont="1" applyFill="1" applyBorder="1" applyAlignment="1">
      <alignment horizontal="left" vertical="center" wrapText="1"/>
    </xf>
    <xf numFmtId="0" fontId="89" fillId="61" borderId="46" xfId="0" applyFont="1" applyFill="1" applyBorder="1" applyAlignment="1">
      <alignment horizontal="left" vertical="center" wrapText="1"/>
    </xf>
    <xf numFmtId="0" fontId="89" fillId="61" borderId="19" xfId="0" applyFont="1" applyFill="1" applyBorder="1" applyAlignment="1">
      <alignment horizontal="left" vertical="center" wrapText="1"/>
    </xf>
    <xf numFmtId="0" fontId="22" fillId="61" borderId="18" xfId="0" applyFont="1" applyFill="1" applyBorder="1" applyAlignment="1">
      <alignment vertical="center" wrapText="1"/>
    </xf>
    <xf numFmtId="0" fontId="22" fillId="61" borderId="19" xfId="0" applyFont="1" applyFill="1" applyBorder="1" applyAlignment="1">
      <alignment vertical="center" wrapText="1"/>
    </xf>
    <xf numFmtId="0" fontId="22" fillId="0" borderId="144" xfId="0" applyFont="1" applyBorder="1" applyAlignment="1">
      <alignment horizontal="left" vertical="center" wrapText="1"/>
    </xf>
    <xf numFmtId="0" fontId="22" fillId="0" borderId="145" xfId="0" applyFont="1" applyBorder="1" applyAlignment="1">
      <alignment horizontal="left" vertical="center" wrapText="1"/>
    </xf>
    <xf numFmtId="0" fontId="22" fillId="0" borderId="153" xfId="0" applyFont="1" applyBorder="1" applyAlignment="1">
      <alignment horizontal="left" vertical="center" wrapText="1"/>
    </xf>
    <xf numFmtId="0" fontId="19" fillId="0" borderId="86" xfId="0" applyFont="1" applyBorder="1" applyAlignment="1">
      <alignment horizontal="center" vertical="center" wrapText="1"/>
    </xf>
    <xf numFmtId="0" fontId="19" fillId="0" borderId="88"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77" xfId="0" applyFont="1" applyBorder="1" applyAlignment="1">
      <alignment horizontal="center" vertical="center" wrapText="1"/>
    </xf>
    <xf numFmtId="0" fontId="89" fillId="61" borderId="36" xfId="0" applyFont="1" applyFill="1" applyBorder="1" applyAlignment="1">
      <alignment horizontal="left" vertical="center" wrapText="1"/>
    </xf>
    <xf numFmtId="0" fontId="89" fillId="61" borderId="119" xfId="0" applyFont="1" applyFill="1" applyBorder="1" applyAlignment="1">
      <alignment horizontal="left" vertical="center" wrapText="1"/>
    </xf>
    <xf numFmtId="0" fontId="92" fillId="61" borderId="56" xfId="0" applyFont="1" applyFill="1" applyBorder="1" applyAlignment="1">
      <alignment horizontal="left" vertical="center" wrapText="1"/>
    </xf>
    <xf numFmtId="0" fontId="92" fillId="61" borderId="111" xfId="0" applyFont="1" applyFill="1" applyBorder="1" applyAlignment="1">
      <alignment horizontal="left" vertical="center" wrapText="1"/>
    </xf>
    <xf numFmtId="0" fontId="92" fillId="61" borderId="120" xfId="0" applyFont="1" applyFill="1" applyBorder="1" applyAlignment="1">
      <alignment horizontal="left" vertical="center" wrapText="1"/>
    </xf>
    <xf numFmtId="0" fontId="92" fillId="61" borderId="57" xfId="0" applyFont="1" applyFill="1" applyBorder="1" applyAlignment="1">
      <alignment horizontal="left" vertical="center" wrapText="1"/>
    </xf>
    <xf numFmtId="0" fontId="92" fillId="61" borderId="48" xfId="0" applyFont="1" applyFill="1" applyBorder="1" applyAlignment="1">
      <alignment horizontal="left" vertical="center" wrapText="1"/>
    </xf>
    <xf numFmtId="0" fontId="92" fillId="61" borderId="121" xfId="0" applyFont="1" applyFill="1" applyBorder="1" applyAlignment="1">
      <alignment horizontal="left" vertical="center" wrapText="1"/>
    </xf>
    <xf numFmtId="0" fontId="18" fillId="0" borderId="56" xfId="0" applyFont="1" applyBorder="1" applyAlignment="1">
      <alignment horizontal="center" textRotation="90" wrapText="1"/>
    </xf>
    <xf numFmtId="0" fontId="18" fillId="0" borderId="57" xfId="0" applyFont="1" applyBorder="1" applyAlignment="1">
      <alignment horizontal="center" textRotation="90" wrapText="1"/>
    </xf>
    <xf numFmtId="0" fontId="18" fillId="23" borderId="79" xfId="0" applyFont="1" applyFill="1" applyBorder="1" applyAlignment="1">
      <alignment horizontal="center" textRotation="90" wrapText="1"/>
    </xf>
    <xf numFmtId="0" fontId="18" fillId="23" borderId="82" xfId="0" applyFont="1" applyFill="1" applyBorder="1" applyAlignment="1">
      <alignment horizontal="center" textRotation="90" wrapText="1"/>
    </xf>
    <xf numFmtId="0" fontId="19" fillId="0" borderId="51" xfId="0" applyFont="1" applyBorder="1" applyAlignment="1">
      <alignment horizontal="center" textRotation="90" wrapText="1"/>
    </xf>
    <xf numFmtId="0" fontId="19" fillId="0" borderId="13" xfId="0" applyFont="1" applyBorder="1" applyAlignment="1">
      <alignment horizontal="center" textRotation="90" wrapText="1"/>
    </xf>
    <xf numFmtId="0" fontId="116" fillId="0" borderId="23" xfId="0" applyFont="1" applyBorder="1" applyAlignment="1">
      <alignment horizontal="center" textRotation="90" wrapText="1"/>
    </xf>
    <xf numFmtId="0" fontId="117" fillId="0" borderId="12" xfId="0" applyFont="1" applyBorder="1" applyAlignment="1">
      <alignment horizontal="center" textRotation="90" wrapText="1"/>
    </xf>
    <xf numFmtId="0" fontId="19" fillId="0" borderId="56" xfId="0" applyFont="1" applyBorder="1" applyAlignment="1">
      <alignment horizontal="center" textRotation="90" wrapText="1"/>
    </xf>
    <xf numFmtId="0" fontId="19" fillId="0" borderId="57" xfId="0" applyFont="1" applyBorder="1" applyAlignment="1">
      <alignment horizontal="center" textRotation="90" wrapText="1"/>
    </xf>
    <xf numFmtId="0" fontId="89" fillId="61" borderId="114" xfId="0" applyFont="1" applyFill="1" applyBorder="1" applyAlignment="1">
      <alignment horizontal="left" vertical="center" wrapText="1"/>
    </xf>
    <xf numFmtId="0" fontId="89" fillId="61" borderId="115" xfId="0" applyFont="1" applyFill="1" applyBorder="1" applyAlignment="1">
      <alignment horizontal="left" vertical="center" wrapText="1"/>
    </xf>
    <xf numFmtId="0" fontId="22" fillId="61" borderId="114" xfId="0" applyFont="1" applyFill="1" applyBorder="1" applyAlignment="1">
      <alignment horizontal="left" vertical="center" wrapText="1"/>
    </xf>
    <xf numFmtId="0" fontId="22" fillId="61" borderId="115" xfId="0" applyFont="1" applyFill="1" applyBorder="1" applyAlignment="1">
      <alignment horizontal="left" vertical="center" wrapText="1"/>
    </xf>
    <xf numFmtId="0" fontId="89" fillId="61" borderId="11" xfId="0" applyFont="1" applyFill="1" applyBorder="1" applyAlignment="1">
      <alignment horizontal="left" vertical="center" wrapText="1"/>
    </xf>
    <xf numFmtId="0" fontId="89" fillId="61" borderId="117" xfId="0" applyFont="1" applyFill="1" applyBorder="1" applyAlignment="1">
      <alignment horizontal="left" vertical="center" wrapText="1"/>
    </xf>
    <xf numFmtId="0" fontId="92" fillId="61" borderId="11" xfId="0" applyFont="1" applyFill="1" applyBorder="1" applyAlignment="1">
      <alignment horizontal="left" vertical="center" wrapText="1"/>
    </xf>
    <xf numFmtId="0" fontId="141" fillId="79" borderId="11" xfId="0" applyFont="1" applyFill="1" applyBorder="1" applyAlignment="1">
      <alignment horizontal="left" vertical="center" wrapText="1"/>
    </xf>
    <xf numFmtId="0" fontId="89" fillId="61" borderId="123" xfId="0" applyFont="1" applyFill="1" applyBorder="1" applyAlignment="1">
      <alignment horizontal="left" vertical="center" wrapText="1"/>
    </xf>
    <xf numFmtId="0" fontId="89" fillId="61" borderId="44" xfId="0" applyFont="1" applyFill="1" applyBorder="1" applyAlignment="1">
      <alignment horizontal="left" vertical="center" wrapText="1"/>
    </xf>
    <xf numFmtId="0" fontId="92" fillId="61" borderId="113" xfId="0" applyFont="1" applyFill="1" applyBorder="1" applyAlignment="1">
      <alignment horizontal="left" vertical="center" wrapText="1"/>
    </xf>
    <xf numFmtId="0" fontId="92" fillId="61" borderId="114" xfId="0" applyFont="1" applyFill="1" applyBorder="1" applyAlignment="1">
      <alignment horizontal="left" vertical="center" wrapText="1"/>
    </xf>
    <xf numFmtId="0" fontId="92" fillId="61" borderId="118" xfId="0" applyFont="1" applyFill="1" applyBorder="1" applyAlignment="1">
      <alignment horizontal="left" vertical="center" wrapText="1"/>
    </xf>
    <xf numFmtId="0" fontId="92" fillId="61" borderId="36" xfId="0" applyFont="1" applyFill="1" applyBorder="1" applyAlignment="1">
      <alignment horizontal="left" vertical="center" wrapText="1"/>
    </xf>
    <xf numFmtId="0" fontId="92" fillId="61" borderId="116" xfId="0" applyFont="1" applyFill="1" applyBorder="1" applyAlignment="1">
      <alignment horizontal="left" vertical="center" wrapText="1"/>
    </xf>
    <xf numFmtId="0" fontId="92" fillId="61" borderId="122" xfId="0" applyFont="1" applyFill="1" applyBorder="1" applyAlignment="1">
      <alignment horizontal="left" vertical="center" wrapText="1"/>
    </xf>
    <xf numFmtId="0" fontId="92" fillId="61" borderId="123" xfId="0" applyFont="1" applyFill="1" applyBorder="1" applyAlignment="1">
      <alignment horizontal="left" vertical="center" wrapText="1"/>
    </xf>
    <xf numFmtId="0" fontId="25" fillId="61" borderId="113" xfId="0" applyFont="1" applyFill="1" applyBorder="1" applyAlignment="1">
      <alignment horizontal="left" vertical="center" wrapText="1"/>
    </xf>
    <xf numFmtId="0" fontId="25" fillId="61" borderId="114" xfId="0" applyFont="1" applyFill="1" applyBorder="1" applyAlignment="1">
      <alignment horizontal="left" vertical="center" wrapText="1"/>
    </xf>
    <xf numFmtId="0" fontId="25" fillId="61" borderId="116" xfId="0" applyFont="1" applyFill="1" applyBorder="1" applyAlignment="1">
      <alignment horizontal="left" vertical="center" wrapText="1"/>
    </xf>
    <xf numFmtId="0" fontId="25" fillId="61" borderId="11" xfId="0" applyFont="1" applyFill="1" applyBorder="1" applyAlignment="1">
      <alignment horizontal="left" vertical="center" wrapText="1"/>
    </xf>
    <xf numFmtId="0" fontId="25" fillId="61" borderId="154" xfId="0" applyFont="1" applyFill="1" applyBorder="1" applyAlignment="1">
      <alignment horizontal="left" vertical="center" wrapText="1"/>
    </xf>
    <xf numFmtId="0" fontId="25" fillId="61" borderId="143" xfId="0" applyFont="1" applyFill="1" applyBorder="1" applyAlignment="1">
      <alignment horizontal="left" vertical="center" wrapText="1"/>
    </xf>
    <xf numFmtId="0" fontId="25" fillId="61" borderId="124" xfId="0" applyFont="1" applyFill="1" applyBorder="1" applyAlignment="1">
      <alignment horizontal="left" vertical="center" wrapText="1"/>
    </xf>
    <xf numFmtId="0" fontId="25" fillId="61" borderId="18" xfId="0" applyFont="1" applyFill="1" applyBorder="1" applyAlignment="1">
      <alignment horizontal="left" vertical="center" wrapText="1"/>
    </xf>
    <xf numFmtId="0" fontId="25" fillId="61" borderId="118" xfId="0" applyFont="1" applyFill="1" applyBorder="1" applyAlignment="1">
      <alignment horizontal="left" vertical="center" wrapText="1"/>
    </xf>
    <xf numFmtId="0" fontId="25" fillId="61" borderId="36" xfId="0" applyFont="1" applyFill="1" applyBorder="1" applyAlignment="1">
      <alignment horizontal="left" vertical="center" wrapText="1"/>
    </xf>
    <xf numFmtId="0" fontId="92" fillId="61" borderId="46" xfId="0" applyFont="1" applyFill="1" applyBorder="1" applyAlignment="1">
      <alignment horizontal="left" vertical="center" wrapText="1"/>
    </xf>
    <xf numFmtId="0" fontId="92" fillId="61" borderId="154" xfId="0" applyFont="1" applyFill="1" applyBorder="1" applyAlignment="1">
      <alignment horizontal="left" vertical="center" wrapText="1"/>
    </xf>
    <xf numFmtId="0" fontId="92" fillId="61" borderId="143" xfId="0" applyFont="1" applyFill="1" applyBorder="1" applyAlignment="1">
      <alignment horizontal="left" vertical="center" wrapText="1"/>
    </xf>
    <xf numFmtId="0" fontId="92" fillId="61" borderId="124" xfId="0" applyFont="1" applyFill="1" applyBorder="1" applyAlignment="1">
      <alignment horizontal="left" vertical="center" wrapText="1"/>
    </xf>
    <xf numFmtId="0" fontId="92" fillId="61" borderId="18" xfId="0" applyFont="1" applyFill="1" applyBorder="1" applyAlignment="1">
      <alignment horizontal="left" vertical="center" wrapText="1"/>
    </xf>
    <xf numFmtId="0" fontId="22" fillId="0" borderId="123" xfId="0" applyFont="1" applyBorder="1" applyAlignment="1">
      <alignment horizontal="left" vertical="center" wrapText="1"/>
    </xf>
    <xf numFmtId="0" fontId="22" fillId="0" borderId="44" xfId="0" applyFont="1" applyBorder="1" applyAlignment="1">
      <alignment horizontal="left" vertical="center" wrapText="1"/>
    </xf>
    <xf numFmtId="0" fontId="22" fillId="0" borderId="11" xfId="0" applyFont="1" applyBorder="1" applyAlignment="1">
      <alignment horizontal="left" vertical="center" wrapText="1"/>
    </xf>
    <xf numFmtId="0" fontId="22" fillId="0" borderId="117" xfId="0" applyFont="1" applyBorder="1" applyAlignment="1">
      <alignment horizontal="left" vertical="center" wrapText="1"/>
    </xf>
    <xf numFmtId="49" fontId="22" fillId="0" borderId="11" xfId="0" applyNumberFormat="1" applyFont="1" applyBorder="1" applyAlignment="1">
      <alignment horizontal="left" vertical="center" wrapText="1"/>
    </xf>
    <xf numFmtId="49" fontId="22" fillId="0" borderId="117" xfId="0" applyNumberFormat="1" applyFont="1" applyBorder="1" applyAlignment="1">
      <alignment horizontal="left" vertical="center" wrapText="1"/>
    </xf>
    <xf numFmtId="0" fontId="22" fillId="61" borderId="11" xfId="0" applyFont="1" applyFill="1" applyBorder="1" applyAlignment="1">
      <alignment horizontal="left" vertical="center" wrapText="1"/>
    </xf>
    <xf numFmtId="0" fontId="22" fillId="61" borderId="117" xfId="0" applyFont="1" applyFill="1" applyBorder="1" applyAlignment="1">
      <alignment horizontal="left" vertical="center" wrapText="1"/>
    </xf>
    <xf numFmtId="0" fontId="1" fillId="61" borderId="11" xfId="0" applyFont="1" applyFill="1" applyBorder="1" applyAlignment="1">
      <alignment horizontal="left" vertical="center" wrapText="1"/>
    </xf>
    <xf numFmtId="0" fontId="145" fillId="0" borderId="36" xfId="0" applyFont="1" applyBorder="1" applyAlignment="1">
      <alignment horizontal="left" vertical="center" wrapText="1"/>
    </xf>
    <xf numFmtId="0" fontId="145" fillId="0" borderId="119" xfId="0" applyFont="1" applyBorder="1" applyAlignment="1">
      <alignment horizontal="left" vertical="center" wrapText="1"/>
    </xf>
    <xf numFmtId="0" fontId="22" fillId="0" borderId="125" xfId="0" quotePrefix="1" applyFont="1" applyBorder="1" applyAlignment="1">
      <alignment horizontal="left" vertical="center" wrapText="1"/>
    </xf>
    <xf numFmtId="0" fontId="22" fillId="0" borderId="125" xfId="0" applyFont="1" applyBorder="1" applyAlignment="1">
      <alignment horizontal="left" vertical="center" wrapText="1"/>
    </xf>
    <xf numFmtId="0" fontId="22" fillId="0" borderId="80" xfId="0" applyFont="1" applyBorder="1" applyAlignment="1">
      <alignment horizontal="left" vertical="center" wrapText="1"/>
    </xf>
    <xf numFmtId="0" fontId="1" fillId="61" borderId="114" xfId="0" applyFont="1" applyFill="1" applyBorder="1" applyAlignment="1">
      <alignment horizontal="left" vertical="center" wrapText="1"/>
    </xf>
    <xf numFmtId="0" fontId="22" fillId="0" borderId="114" xfId="0" applyFont="1" applyBorder="1" applyAlignment="1">
      <alignment horizontal="left" vertical="center" wrapText="1"/>
    </xf>
    <xf numFmtId="0" fontId="22" fillId="0" borderId="115" xfId="0" applyFont="1" applyBorder="1" applyAlignment="1">
      <alignment horizontal="left" vertical="center" wrapText="1"/>
    </xf>
    <xf numFmtId="0" fontId="92" fillId="79" borderId="11" xfId="0" applyFont="1" applyFill="1" applyBorder="1" applyAlignment="1">
      <alignment horizontal="left" vertical="center" wrapText="1"/>
    </xf>
    <xf numFmtId="0" fontId="22" fillId="0" borderId="36" xfId="0" applyFont="1" applyBorder="1" applyAlignment="1">
      <alignment horizontal="left" vertical="top" wrapText="1"/>
    </xf>
    <xf numFmtId="0" fontId="22" fillId="0" borderId="119" xfId="0" applyFont="1" applyBorder="1" applyAlignment="1">
      <alignment horizontal="left" vertical="top" wrapText="1"/>
    </xf>
    <xf numFmtId="0" fontId="22" fillId="0" borderId="36" xfId="0" applyFont="1" applyBorder="1" applyAlignment="1">
      <alignment horizontal="left" vertical="center" wrapText="1"/>
    </xf>
    <xf numFmtId="0" fontId="22" fillId="0" borderId="119" xfId="0" applyFont="1" applyBorder="1" applyAlignment="1">
      <alignment horizontal="left" vertical="center" wrapText="1"/>
    </xf>
    <xf numFmtId="49" fontId="89" fillId="61" borderId="11" xfId="0" applyNumberFormat="1" applyFont="1" applyFill="1" applyBorder="1" applyAlignment="1">
      <alignment horizontal="left" vertical="center" wrapText="1"/>
    </xf>
    <xf numFmtId="49" fontId="89" fillId="61" borderId="117" xfId="0" applyNumberFormat="1" applyFont="1" applyFill="1" applyBorder="1" applyAlignment="1">
      <alignment horizontal="left" vertical="center" wrapText="1"/>
    </xf>
    <xf numFmtId="0" fontId="92" fillId="79" borderId="46" xfId="0" applyFont="1" applyFill="1" applyBorder="1" applyAlignment="1">
      <alignment horizontal="left" vertical="center" wrapText="1"/>
    </xf>
    <xf numFmtId="0" fontId="22" fillId="0" borderId="46" xfId="0" applyFont="1" applyBorder="1" applyAlignment="1">
      <alignment horizontal="left" vertical="center" wrapText="1"/>
    </xf>
    <xf numFmtId="0" fontId="141" fillId="79" borderId="46" xfId="0" applyFont="1" applyFill="1" applyBorder="1" applyAlignment="1">
      <alignment horizontal="left" vertical="center" wrapText="1"/>
    </xf>
    <xf numFmtId="0" fontId="22" fillId="0" borderId="17" xfId="0" applyFont="1" applyBorder="1" applyAlignment="1">
      <alignment horizontal="left" vertical="center" wrapText="1"/>
    </xf>
    <xf numFmtId="0" fontId="22" fillId="0" borderId="29" xfId="0" applyFont="1" applyBorder="1" applyAlignment="1">
      <alignment horizontal="left" vertical="center" wrapText="1"/>
    </xf>
    <xf numFmtId="0" fontId="22" fillId="0" borderId="126" xfId="0" applyFont="1" applyBorder="1" applyAlignment="1">
      <alignment horizontal="left" vertical="center" wrapText="1"/>
    </xf>
    <xf numFmtId="0" fontId="0" fillId="0" borderId="112" xfId="0" applyBorder="1" applyAlignment="1">
      <alignment horizontal="left" vertical="top" wrapText="1"/>
    </xf>
    <xf numFmtId="0" fontId="0" fillId="0" borderId="0" xfId="0" applyAlignment="1">
      <alignment horizontal="left" vertical="top"/>
    </xf>
    <xf numFmtId="0" fontId="92" fillId="0" borderId="113" xfId="0" applyFont="1" applyBorder="1" applyAlignment="1">
      <alignment horizontal="left" vertical="center" wrapText="1"/>
    </xf>
    <xf numFmtId="0" fontId="92" fillId="0" borderId="114" xfId="0" applyFont="1" applyBorder="1" applyAlignment="1">
      <alignment horizontal="left" vertical="center" wrapText="1"/>
    </xf>
    <xf numFmtId="0" fontId="92" fillId="0" borderId="116" xfId="0" applyFont="1" applyBorder="1" applyAlignment="1">
      <alignment horizontal="left" vertical="center" wrapText="1"/>
    </xf>
    <xf numFmtId="0" fontId="92" fillId="0" borderId="11" xfId="0" applyFont="1" applyBorder="1" applyAlignment="1">
      <alignment horizontal="left" vertical="center" wrapText="1"/>
    </xf>
    <xf numFmtId="0" fontId="92" fillId="0" borderId="118" xfId="0" applyFont="1" applyBorder="1" applyAlignment="1">
      <alignment horizontal="left" vertical="center" wrapText="1"/>
    </xf>
    <xf numFmtId="0" fontId="92" fillId="0" borderId="36" xfId="0" applyFont="1" applyBorder="1" applyAlignment="1">
      <alignment horizontal="left" vertical="center" wrapText="1"/>
    </xf>
    <xf numFmtId="164" fontId="19" fillId="27" borderId="89" xfId="187" applyNumberFormat="1" applyFont="1" applyFill="1" applyBorder="1" applyAlignment="1" applyProtection="1">
      <alignment horizontal="center" vertical="center"/>
    </xf>
    <xf numFmtId="164" fontId="19" fillId="27" borderId="52" xfId="187" applyNumberFormat="1" applyFont="1" applyFill="1" applyBorder="1" applyAlignment="1" applyProtection="1">
      <alignment horizontal="center" vertical="center"/>
    </xf>
    <xf numFmtId="0" fontId="19" fillId="0" borderId="90" xfId="0" applyFont="1" applyBorder="1" applyAlignment="1">
      <alignment horizontal="center"/>
    </xf>
    <xf numFmtId="0" fontId="19" fillId="0" borderId="91" xfId="0" applyFont="1" applyBorder="1" applyAlignment="1">
      <alignment horizontal="center"/>
    </xf>
    <xf numFmtId="0" fontId="18" fillId="61" borderId="20" xfId="0" applyFont="1" applyFill="1" applyBorder="1" applyAlignment="1">
      <alignment horizontal="left" vertical="top" wrapText="1"/>
    </xf>
    <xf numFmtId="0" fontId="18" fillId="61" borderId="22" xfId="0" applyFont="1" applyFill="1" applyBorder="1" applyAlignment="1">
      <alignment horizontal="left" vertical="top" wrapText="1"/>
    </xf>
    <xf numFmtId="0" fontId="18" fillId="61" borderId="31" xfId="0" applyFont="1" applyFill="1" applyBorder="1" applyAlignment="1">
      <alignment horizontal="left" vertical="top" wrapText="1"/>
    </xf>
    <xf numFmtId="0" fontId="18" fillId="61" borderId="10" xfId="0" applyFont="1" applyFill="1" applyBorder="1" applyAlignment="1">
      <alignment horizontal="left" vertical="top" wrapText="1"/>
    </xf>
    <xf numFmtId="0" fontId="18" fillId="61" borderId="0" xfId="0" applyFont="1" applyFill="1" applyAlignment="1">
      <alignment horizontal="left" vertical="top" wrapText="1"/>
    </xf>
    <xf numFmtId="0" fontId="18" fillId="61" borderId="32" xfId="0" applyFont="1" applyFill="1" applyBorder="1" applyAlignment="1">
      <alignment horizontal="left" vertical="top" wrapText="1"/>
    </xf>
    <xf numFmtId="0" fontId="3" fillId="64" borderId="20" xfId="0" applyFont="1" applyFill="1" applyBorder="1" applyAlignment="1">
      <alignment horizontal="left" vertical="top" wrapText="1"/>
    </xf>
    <xf numFmtId="0" fontId="95" fillId="64" borderId="22" xfId="0" applyFont="1" applyFill="1" applyBorder="1" applyAlignment="1">
      <alignment horizontal="left" vertical="top" wrapText="1"/>
    </xf>
    <xf numFmtId="0" fontId="95" fillId="64" borderId="31" xfId="0" applyFont="1" applyFill="1" applyBorder="1" applyAlignment="1">
      <alignment horizontal="left" vertical="top" wrapText="1"/>
    </xf>
    <xf numFmtId="0" fontId="95" fillId="64" borderId="33" xfId="0" applyFont="1" applyFill="1" applyBorder="1" applyAlignment="1">
      <alignment horizontal="left" vertical="top" wrapText="1"/>
    </xf>
    <xf numFmtId="0" fontId="95" fillId="64" borderId="21" xfId="0" applyFont="1" applyFill="1" applyBorder="1" applyAlignment="1">
      <alignment horizontal="left" vertical="top" wrapText="1"/>
    </xf>
    <xf numFmtId="0" fontId="95" fillId="64" borderId="55" xfId="0" applyFont="1" applyFill="1" applyBorder="1" applyAlignment="1">
      <alignment horizontal="left" vertical="top" wrapText="1"/>
    </xf>
    <xf numFmtId="0" fontId="19" fillId="0" borderId="106" xfId="0" applyFont="1" applyBorder="1" applyAlignment="1">
      <alignment horizontal="center" textRotation="90" wrapText="1"/>
    </xf>
    <xf numFmtId="0" fontId="18" fillId="23" borderId="25" xfId="0" applyFont="1" applyFill="1" applyBorder="1" applyAlignment="1">
      <alignment horizontal="center" textRotation="90" wrapText="1"/>
    </xf>
    <xf numFmtId="0" fontId="19" fillId="87" borderId="20" xfId="0" applyFont="1" applyFill="1" applyBorder="1" applyAlignment="1">
      <alignment horizontal="left" vertical="top" wrapText="1"/>
    </xf>
    <xf numFmtId="0" fontId="19" fillId="87" borderId="22" xfId="0" applyFont="1" applyFill="1" applyBorder="1" applyAlignment="1">
      <alignment horizontal="left" vertical="top" wrapText="1"/>
    </xf>
    <xf numFmtId="0" fontId="19" fillId="87" borderId="31" xfId="0" applyFont="1" applyFill="1" applyBorder="1" applyAlignment="1">
      <alignment horizontal="left" vertical="top" wrapText="1"/>
    </xf>
    <xf numFmtId="0" fontId="19" fillId="87" borderId="10" xfId="0" applyFont="1" applyFill="1" applyBorder="1" applyAlignment="1">
      <alignment horizontal="left" vertical="top" wrapText="1"/>
    </xf>
    <xf numFmtId="0" fontId="19" fillId="87" borderId="0" xfId="0" applyFont="1" applyFill="1" applyAlignment="1">
      <alignment horizontal="left" vertical="top" wrapText="1"/>
    </xf>
    <xf numFmtId="0" fontId="19" fillId="87" borderId="32" xfId="0" applyFont="1" applyFill="1" applyBorder="1" applyAlignment="1">
      <alignment horizontal="left" vertical="top" wrapText="1"/>
    </xf>
    <xf numFmtId="0" fontId="19" fillId="87" borderId="33" xfId="0" applyFont="1" applyFill="1" applyBorder="1" applyAlignment="1">
      <alignment horizontal="left" vertical="top" wrapText="1"/>
    </xf>
    <xf numFmtId="0" fontId="19" fillId="87" borderId="21" xfId="0" applyFont="1" applyFill="1" applyBorder="1" applyAlignment="1">
      <alignment horizontal="left" vertical="top" wrapText="1"/>
    </xf>
    <xf numFmtId="0" fontId="19" fillId="87" borderId="55" xfId="0" applyFont="1" applyFill="1" applyBorder="1" applyAlignment="1">
      <alignment horizontal="left" vertical="top" wrapText="1"/>
    </xf>
    <xf numFmtId="0" fontId="95" fillId="61" borderId="17" xfId="0" applyFont="1" applyFill="1" applyBorder="1" applyAlignment="1">
      <alignment horizontal="center" vertical="center" wrapText="1"/>
    </xf>
    <xf numFmtId="0" fontId="95" fillId="61" borderId="29" xfId="0" applyFont="1" applyFill="1" applyBorder="1" applyAlignment="1">
      <alignment horizontal="center" vertical="center" wrapText="1"/>
    </xf>
    <xf numFmtId="0" fontId="95" fillId="61" borderId="30" xfId="0" applyFont="1" applyFill="1" applyBorder="1" applyAlignment="1">
      <alignment horizontal="center" vertical="center" wrapText="1"/>
    </xf>
    <xf numFmtId="0" fontId="19" fillId="0" borderId="18" xfId="0" applyFont="1" applyBorder="1" applyAlignment="1">
      <alignment horizontal="center" vertical="center" wrapText="1"/>
    </xf>
    <xf numFmtId="0" fontId="19" fillId="0" borderId="46" xfId="0" applyFont="1" applyBorder="1" applyAlignment="1">
      <alignment horizontal="center" vertical="center" wrapText="1"/>
    </xf>
    <xf numFmtId="0" fontId="6" fillId="0" borderId="18" xfId="0" applyFont="1" applyBorder="1" applyAlignment="1">
      <alignment horizontal="center" vertical="center"/>
    </xf>
    <xf numFmtId="0" fontId="0" fillId="0" borderId="46" xfId="0" applyBorder="1" applyAlignment="1">
      <alignment vertical="center"/>
    </xf>
    <xf numFmtId="0" fontId="0" fillId="0" borderId="19" xfId="0" applyBorder="1" applyAlignment="1">
      <alignment vertical="center"/>
    </xf>
    <xf numFmtId="0" fontId="19" fillId="0" borderId="18" xfId="0" applyFont="1" applyBorder="1" applyAlignment="1">
      <alignment horizontal="center"/>
    </xf>
    <xf numFmtId="0" fontId="19" fillId="0" borderId="46" xfId="0" applyFont="1" applyBorder="1" applyAlignment="1">
      <alignment horizontal="center"/>
    </xf>
    <xf numFmtId="0" fontId="19" fillId="0" borderId="19" xfId="0" applyFont="1" applyBorder="1" applyAlignment="1">
      <alignment horizontal="center"/>
    </xf>
    <xf numFmtId="0" fontId="19" fillId="61" borderId="18" xfId="0" applyFont="1" applyFill="1" applyBorder="1" applyAlignment="1">
      <alignment horizontal="center" vertical="center" wrapText="1"/>
    </xf>
    <xf numFmtId="0" fontId="19" fillId="61" borderId="46" xfId="0" applyFont="1" applyFill="1" applyBorder="1" applyAlignment="1">
      <alignment horizontal="center" vertical="center" wrapText="1"/>
    </xf>
    <xf numFmtId="0" fontId="96" fillId="0" borderId="0" xfId="0" applyFont="1" applyAlignment="1">
      <alignment horizontal="left"/>
    </xf>
    <xf numFmtId="0" fontId="19" fillId="0" borderId="10" xfId="0" applyFont="1" applyBorder="1"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xf>
    <xf numFmtId="0" fontId="119" fillId="0" borderId="11" xfId="0" applyFont="1" applyBorder="1" applyAlignment="1">
      <alignment horizontal="left" vertical="top" wrapText="1"/>
    </xf>
    <xf numFmtId="0" fontId="0" fillId="0" borderId="11" xfId="0" applyBorder="1" applyAlignment="1">
      <alignment horizontal="left" vertical="top"/>
    </xf>
    <xf numFmtId="0" fontId="146" fillId="0" borderId="11" xfId="0" applyFont="1" applyBorder="1" applyAlignment="1">
      <alignment horizontal="left" vertical="top" wrapText="1"/>
    </xf>
    <xf numFmtId="0" fontId="100" fillId="0" borderId="11" xfId="0" applyFont="1" applyBorder="1" applyAlignment="1">
      <alignment horizontal="left" vertical="top"/>
    </xf>
    <xf numFmtId="0" fontId="19" fillId="72" borderId="11" xfId="0" applyFont="1" applyFill="1" applyBorder="1" applyAlignment="1">
      <alignment horizontal="left" vertical="top" wrapText="1"/>
    </xf>
    <xf numFmtId="0" fontId="100" fillId="72" borderId="11" xfId="0" applyFont="1" applyFill="1" applyBorder="1" applyAlignment="1">
      <alignment horizontal="left" vertical="top"/>
    </xf>
    <xf numFmtId="0" fontId="19" fillId="77" borderId="11" xfId="0" applyFont="1" applyFill="1" applyBorder="1" applyAlignment="1">
      <alignment horizontal="left" vertical="top" wrapText="1"/>
    </xf>
    <xf numFmtId="0" fontId="19" fillId="77" borderId="11" xfId="0" applyFont="1" applyFill="1" applyBorder="1" applyAlignment="1">
      <alignment horizontal="left" vertical="top"/>
    </xf>
    <xf numFmtId="0" fontId="95" fillId="79" borderId="11" xfId="0" applyFont="1" applyFill="1" applyBorder="1" applyAlignment="1">
      <alignment horizontal="left" vertical="top" wrapText="1"/>
    </xf>
    <xf numFmtId="0" fontId="0" fillId="79" borderId="11" xfId="0" applyFill="1" applyBorder="1" applyAlignment="1">
      <alignment horizontal="left" vertical="top"/>
    </xf>
    <xf numFmtId="0" fontId="19" fillId="82" borderId="11" xfId="0" applyFont="1" applyFill="1" applyBorder="1" applyAlignment="1">
      <alignment horizontal="left" vertical="top" wrapText="1"/>
    </xf>
    <xf numFmtId="0" fontId="92" fillId="0" borderId="11" xfId="0" quotePrefix="1" applyFont="1" applyBorder="1" applyAlignment="1">
      <alignment horizontal="left" vertical="top" wrapText="1"/>
    </xf>
    <xf numFmtId="0" fontId="92" fillId="0" borderId="11" xfId="0" applyFont="1" applyBorder="1" applyAlignment="1">
      <alignment horizontal="left" vertical="top"/>
    </xf>
    <xf numFmtId="0" fontId="95" fillId="71" borderId="11" xfId="0" applyFont="1" applyFill="1" applyBorder="1" applyAlignment="1">
      <alignment horizontal="left" vertical="top" wrapText="1"/>
    </xf>
    <xf numFmtId="0" fontId="0" fillId="71" borderId="11" xfId="0" applyFill="1" applyBorder="1" applyAlignment="1">
      <alignment horizontal="left" vertical="top"/>
    </xf>
    <xf numFmtId="0" fontId="95" fillId="0" borderId="31" xfId="0" applyFont="1" applyBorder="1" applyAlignment="1">
      <alignment horizontal="left" vertical="top"/>
    </xf>
    <xf numFmtId="0" fontId="95" fillId="0" borderId="32" xfId="0" applyFont="1" applyBorder="1" applyAlignment="1">
      <alignment horizontal="left" vertical="top"/>
    </xf>
    <xf numFmtId="0" fontId="95" fillId="0" borderId="55" xfId="0" applyFont="1" applyBorder="1" applyAlignment="1">
      <alignment horizontal="left" vertical="top"/>
    </xf>
    <xf numFmtId="0" fontId="109" fillId="0" borderId="0" xfId="0" applyFont="1" applyAlignment="1">
      <alignment horizontal="center" vertical="center" textRotation="90"/>
    </xf>
    <xf numFmtId="165" fontId="109" fillId="0" borderId="18" xfId="0" applyNumberFormat="1" applyFont="1" applyBorder="1" applyAlignment="1">
      <alignment horizontal="center" vertical="center"/>
    </xf>
    <xf numFmtId="165" fontId="109" fillId="0" borderId="46" xfId="0" applyNumberFormat="1" applyFont="1" applyBorder="1" applyAlignment="1">
      <alignment horizontal="center" vertical="center"/>
    </xf>
    <xf numFmtId="165" fontId="109" fillId="0" borderId="19" xfId="0" applyNumberFormat="1" applyFont="1" applyBorder="1" applyAlignment="1">
      <alignment horizontal="center" vertical="center"/>
    </xf>
    <xf numFmtId="0" fontId="102" fillId="0" borderId="0" xfId="0" applyFont="1" applyAlignment="1">
      <alignment horizontal="left" vertical="center"/>
    </xf>
    <xf numFmtId="0" fontId="109" fillId="0" borderId="20" xfId="0" applyFont="1" applyBorder="1" applyAlignment="1">
      <alignment horizontal="left" vertical="center"/>
    </xf>
    <xf numFmtId="0" fontId="109" fillId="0" borderId="22" xfId="0" applyFont="1" applyBorder="1" applyAlignment="1">
      <alignment horizontal="left" vertical="center"/>
    </xf>
    <xf numFmtId="0" fontId="109" fillId="0" borderId="31" xfId="0" applyFont="1" applyBorder="1" applyAlignment="1">
      <alignment horizontal="left" vertical="center"/>
    </xf>
    <xf numFmtId="0" fontId="109" fillId="0" borderId="10" xfId="0" applyFont="1" applyBorder="1" applyAlignment="1">
      <alignment horizontal="left" vertical="center"/>
    </xf>
    <xf numFmtId="0" fontId="109" fillId="0" borderId="0" xfId="0" applyFont="1" applyAlignment="1">
      <alignment horizontal="left" vertical="center"/>
    </xf>
    <xf numFmtId="0" fontId="109" fillId="0" borderId="32" xfId="0" applyFont="1" applyBorder="1" applyAlignment="1">
      <alignment horizontal="left" vertical="center"/>
    </xf>
    <xf numFmtId="0" fontId="109" fillId="0" borderId="33" xfId="0" applyFont="1" applyBorder="1" applyAlignment="1">
      <alignment horizontal="left" vertical="center"/>
    </xf>
    <xf numFmtId="0" fontId="109" fillId="0" borderId="21" xfId="0" applyFont="1" applyBorder="1" applyAlignment="1">
      <alignment horizontal="left" vertical="center"/>
    </xf>
    <xf numFmtId="0" fontId="109" fillId="0" borderId="55" xfId="0" applyFont="1" applyBorder="1" applyAlignment="1">
      <alignment horizontal="left" vertical="center"/>
    </xf>
    <xf numFmtId="165" fontId="109" fillId="0" borderId="20" xfId="0" applyNumberFormat="1" applyFont="1" applyBorder="1" applyAlignment="1">
      <alignment horizontal="center" vertical="center"/>
    </xf>
    <xf numFmtId="165" fontId="109" fillId="0" borderId="22" xfId="0" applyNumberFormat="1" applyFont="1" applyBorder="1" applyAlignment="1">
      <alignment horizontal="center" vertical="center"/>
    </xf>
    <xf numFmtId="165" fontId="109" fillId="0" borderId="31" xfId="0" applyNumberFormat="1" applyFont="1" applyBorder="1" applyAlignment="1">
      <alignment horizontal="center" vertical="center"/>
    </xf>
    <xf numFmtId="165" fontId="109" fillId="0" borderId="10" xfId="0" applyNumberFormat="1" applyFont="1" applyBorder="1" applyAlignment="1">
      <alignment horizontal="center" vertical="center"/>
    </xf>
    <xf numFmtId="165" fontId="109" fillId="0" borderId="0" xfId="0" applyNumberFormat="1" applyFont="1" applyAlignment="1">
      <alignment horizontal="center" vertical="center"/>
    </xf>
    <xf numFmtId="165" fontId="109" fillId="0" borderId="32" xfId="0" applyNumberFormat="1" applyFont="1" applyBorder="1" applyAlignment="1">
      <alignment horizontal="center" vertical="center"/>
    </xf>
    <xf numFmtId="165" fontId="109" fillId="0" borderId="33" xfId="0" applyNumberFormat="1" applyFont="1" applyBorder="1" applyAlignment="1">
      <alignment horizontal="center" vertical="center"/>
    </xf>
    <xf numFmtId="165" fontId="109" fillId="0" borderId="21" xfId="0" applyNumberFormat="1" applyFont="1" applyBorder="1" applyAlignment="1">
      <alignment horizontal="center" vertical="center"/>
    </xf>
    <xf numFmtId="165" fontId="109" fillId="0" borderId="55" xfId="0" applyNumberFormat="1" applyFont="1" applyBorder="1" applyAlignment="1">
      <alignment horizontal="center" vertical="center"/>
    </xf>
    <xf numFmtId="0" fontId="98" fillId="0" borderId="0" xfId="0" applyFont="1"/>
    <xf numFmtId="0" fontId="109" fillId="0" borderId="18" xfId="0" applyFont="1" applyBorder="1" applyAlignment="1">
      <alignment horizontal="left" vertical="center"/>
    </xf>
    <xf numFmtId="0" fontId="109" fillId="0" borderId="46" xfId="0" applyFont="1" applyBorder="1" applyAlignment="1">
      <alignment horizontal="left" vertical="center"/>
    </xf>
    <xf numFmtId="0" fontId="109" fillId="0" borderId="19" xfId="0" applyFont="1" applyBorder="1" applyAlignment="1">
      <alignment horizontal="left" vertical="center"/>
    </xf>
    <xf numFmtId="0" fontId="95" fillId="0" borderId="20" xfId="0" applyFont="1" applyBorder="1" applyAlignment="1">
      <alignment horizontal="right"/>
    </xf>
    <xf numFmtId="0" fontId="95" fillId="0" borderId="22" xfId="0" applyFont="1" applyBorder="1" applyAlignment="1">
      <alignment horizontal="right"/>
    </xf>
    <xf numFmtId="0" fontId="95" fillId="0" borderId="31" xfId="0" applyFont="1" applyBorder="1" applyAlignment="1">
      <alignment horizontal="right"/>
    </xf>
    <xf numFmtId="165" fontId="95" fillId="0" borderId="22" xfId="0" applyNumberFormat="1" applyFont="1" applyBorder="1" applyAlignment="1">
      <alignment horizontal="right"/>
    </xf>
    <xf numFmtId="165" fontId="95" fillId="0" borderId="31" xfId="0" applyNumberFormat="1" applyFont="1" applyBorder="1" applyAlignment="1">
      <alignment horizontal="right"/>
    </xf>
    <xf numFmtId="0" fontId="42" fillId="61" borderId="18" xfId="0" applyFont="1" applyFill="1" applyBorder="1" applyAlignment="1">
      <alignment horizontal="left" vertical="center"/>
    </xf>
    <xf numFmtId="0" fontId="42" fillId="61" borderId="46" xfId="0" applyFont="1" applyFill="1" applyBorder="1" applyAlignment="1">
      <alignment horizontal="left" vertical="center"/>
    </xf>
    <xf numFmtId="0" fontId="42" fillId="61" borderId="19" xfId="0" applyFont="1" applyFill="1" applyBorder="1" applyAlignment="1">
      <alignment horizontal="left" vertical="center"/>
    </xf>
    <xf numFmtId="165" fontId="42" fillId="61" borderId="18" xfId="0" applyNumberFormat="1" applyFont="1" applyFill="1" applyBorder="1" applyAlignment="1">
      <alignment horizontal="center" vertical="center"/>
    </xf>
    <xf numFmtId="165" fontId="42" fillId="61" borderId="46" xfId="0" applyNumberFormat="1" applyFont="1" applyFill="1" applyBorder="1" applyAlignment="1">
      <alignment horizontal="center" vertical="center"/>
    </xf>
    <xf numFmtId="165" fontId="42" fillId="61" borderId="19" xfId="0" applyNumberFormat="1" applyFont="1" applyFill="1" applyBorder="1" applyAlignment="1">
      <alignment horizontal="center" vertical="center"/>
    </xf>
    <xf numFmtId="164" fontId="95" fillId="0" borderId="17" xfId="0" applyNumberFormat="1" applyFont="1" applyBorder="1" applyAlignment="1">
      <alignment horizontal="center" vertical="center"/>
    </xf>
    <xf numFmtId="164" fontId="95" fillId="0" borderId="29" xfId="0" applyNumberFormat="1" applyFont="1" applyBorder="1" applyAlignment="1">
      <alignment horizontal="center" vertical="center"/>
    </xf>
    <xf numFmtId="164" fontId="95" fillId="0" borderId="30" xfId="0" applyNumberFormat="1" applyFont="1" applyBorder="1" applyAlignment="1">
      <alignment horizontal="center" vertical="center"/>
    </xf>
    <xf numFmtId="1" fontId="95" fillId="0" borderId="17" xfId="0" applyNumberFormat="1" applyFont="1" applyBorder="1" applyAlignment="1">
      <alignment horizontal="center" vertical="center"/>
    </xf>
    <xf numFmtId="1" fontId="95" fillId="0" borderId="29" xfId="0" applyNumberFormat="1" applyFont="1" applyBorder="1" applyAlignment="1">
      <alignment horizontal="center" vertical="center"/>
    </xf>
    <xf numFmtId="1" fontId="95" fillId="0" borderId="30" xfId="0" applyNumberFormat="1" applyFont="1" applyBorder="1" applyAlignment="1">
      <alignment horizontal="center" vertical="center"/>
    </xf>
    <xf numFmtId="0" fontId="95" fillId="0" borderId="30" xfId="0" applyFont="1" applyBorder="1" applyAlignment="1">
      <alignment horizontal="center" vertical="center"/>
    </xf>
    <xf numFmtId="0" fontId="95" fillId="0" borderId="11" xfId="0" applyFont="1" applyBorder="1" applyAlignment="1">
      <alignment horizontal="center" vertical="center"/>
    </xf>
    <xf numFmtId="165" fontId="95" fillId="0" borderId="20" xfId="0" applyNumberFormat="1" applyFont="1" applyBorder="1" applyAlignment="1">
      <alignment horizontal="right"/>
    </xf>
    <xf numFmtId="0" fontId="95" fillId="0" borderId="0" xfId="0" applyFont="1" applyAlignment="1">
      <alignment horizontal="center"/>
    </xf>
    <xf numFmtId="0" fontId="19" fillId="0" borderId="29" xfId="0" applyFont="1" applyBorder="1" applyAlignment="1">
      <alignment horizontal="left" vertical="top"/>
    </xf>
    <xf numFmtId="0" fontId="19" fillId="0" borderId="30" xfId="0" applyFont="1" applyBorder="1" applyAlignment="1">
      <alignment horizontal="left" vertical="top"/>
    </xf>
    <xf numFmtId="0" fontId="95" fillId="0" borderId="11" xfId="0" quotePrefix="1" applyFont="1" applyBorder="1" applyAlignment="1">
      <alignment horizontal="left" vertical="center"/>
    </xf>
    <xf numFmtId="0" fontId="95" fillId="77" borderId="17" xfId="0" applyFont="1" applyFill="1" applyBorder="1" applyAlignment="1">
      <alignment horizontal="left" vertical="center"/>
    </xf>
    <xf numFmtId="0" fontId="95" fillId="77" borderId="29" xfId="0" applyFont="1" applyFill="1" applyBorder="1" applyAlignment="1">
      <alignment horizontal="left" vertical="center"/>
    </xf>
    <xf numFmtId="0" fontId="95" fillId="77" borderId="30" xfId="0" applyFont="1" applyFill="1" applyBorder="1" applyAlignment="1">
      <alignment horizontal="left" vertical="center"/>
    </xf>
    <xf numFmtId="0" fontId="95" fillId="0" borderId="17" xfId="0" quotePrefix="1" applyFont="1" applyBorder="1" applyAlignment="1">
      <alignment vertical="center"/>
    </xf>
    <xf numFmtId="0" fontId="95" fillId="0" borderId="29" xfId="0" quotePrefix="1" applyFont="1" applyBorder="1" applyAlignment="1">
      <alignment vertical="center"/>
    </xf>
    <xf numFmtId="0" fontId="95" fillId="0" borderId="30" xfId="0" quotePrefix="1" applyFont="1" applyBorder="1" applyAlignment="1">
      <alignment vertical="center"/>
    </xf>
    <xf numFmtId="164" fontId="95" fillId="0" borderId="11" xfId="0" applyNumberFormat="1" applyFont="1" applyBorder="1" applyAlignment="1">
      <alignment horizontal="center" vertical="center"/>
    </xf>
    <xf numFmtId="0" fontId="18" fillId="0" borderId="11" xfId="0" applyFont="1" applyBorder="1" applyAlignment="1">
      <alignment horizontal="left" vertical="top"/>
    </xf>
    <xf numFmtId="0" fontId="18" fillId="0" borderId="11" xfId="0" applyFont="1" applyBorder="1" applyAlignment="1">
      <alignment horizontal="left" vertical="top" wrapText="1"/>
    </xf>
    <xf numFmtId="0" fontId="0" fillId="0" borderId="0" xfId="0" applyAlignment="1">
      <alignment horizontal="center"/>
    </xf>
    <xf numFmtId="0" fontId="95" fillId="78" borderId="11" xfId="0" applyFont="1" applyFill="1" applyBorder="1" applyAlignment="1">
      <alignment horizontal="center" vertical="center"/>
    </xf>
    <xf numFmtId="0" fontId="95" fillId="0" borderId="11" xfId="0" quotePrefix="1" applyFont="1" applyBorder="1" applyAlignment="1">
      <alignment horizontal="left" vertical="center" wrapText="1"/>
    </xf>
    <xf numFmtId="0" fontId="95" fillId="78" borderId="17" xfId="0" applyFont="1" applyFill="1" applyBorder="1" applyAlignment="1">
      <alignment horizontal="left" vertical="center"/>
    </xf>
    <xf numFmtId="0" fontId="95" fillId="78" borderId="29" xfId="0" applyFont="1" applyFill="1" applyBorder="1" applyAlignment="1">
      <alignment horizontal="left" vertical="center"/>
    </xf>
    <xf numFmtId="0" fontId="95" fillId="78" borderId="30" xfId="0" applyFont="1" applyFill="1" applyBorder="1" applyAlignment="1">
      <alignment horizontal="left" vertical="center"/>
    </xf>
    <xf numFmtId="0" fontId="95" fillId="0" borderId="17" xfId="0" applyFont="1" applyBorder="1" applyAlignment="1">
      <alignment horizontal="left" vertical="center"/>
    </xf>
    <xf numFmtId="0" fontId="95" fillId="0" borderId="29" xfId="0" applyFont="1" applyBorder="1" applyAlignment="1">
      <alignment horizontal="left" vertical="center"/>
    </xf>
    <xf numFmtId="0" fontId="95" fillId="0" borderId="30" xfId="0" applyFont="1" applyBorder="1" applyAlignment="1">
      <alignment horizontal="left" vertical="center"/>
    </xf>
    <xf numFmtId="0" fontId="121" fillId="0" borderId="11" xfId="0" applyFont="1" applyBorder="1" applyAlignment="1">
      <alignment horizontal="left" vertical="top" wrapText="1"/>
    </xf>
    <xf numFmtId="0" fontId="186" fillId="0" borderId="11" xfId="0" applyFont="1" applyBorder="1" applyAlignment="1">
      <alignment horizontal="left" vertical="top"/>
    </xf>
    <xf numFmtId="0" fontId="95" fillId="82" borderId="11" xfId="0" applyFont="1" applyFill="1" applyBorder="1" applyAlignment="1">
      <alignment horizontal="left" vertical="top" wrapText="1"/>
    </xf>
    <xf numFmtId="0" fontId="0" fillId="82" borderId="11" xfId="0" applyFill="1" applyBorder="1" applyAlignment="1">
      <alignment horizontal="left" vertical="top"/>
    </xf>
    <xf numFmtId="0" fontId="95" fillId="69" borderId="11" xfId="0" applyFont="1" applyFill="1" applyBorder="1" applyAlignment="1">
      <alignment horizontal="left" vertical="top" wrapText="1"/>
    </xf>
    <xf numFmtId="0" fontId="189" fillId="0" borderId="11" xfId="0" applyFont="1" applyBorder="1" applyAlignment="1">
      <alignment horizontal="left" vertical="top" wrapText="1"/>
    </xf>
    <xf numFmtId="0" fontId="95" fillId="72" borderId="11" xfId="0" applyFont="1" applyFill="1" applyBorder="1" applyAlignment="1">
      <alignment horizontal="left" vertical="top" wrapText="1"/>
    </xf>
    <xf numFmtId="0" fontId="0" fillId="72" borderId="11" xfId="0" applyFill="1" applyBorder="1" applyAlignment="1">
      <alignment horizontal="left" vertical="top"/>
    </xf>
    <xf numFmtId="0" fontId="19" fillId="61" borderId="0" xfId="0" applyFont="1" applyFill="1" applyAlignment="1">
      <alignment horizontal="left" vertical="top"/>
    </xf>
    <xf numFmtId="0" fontId="19" fillId="61" borderId="11" xfId="0" applyFont="1" applyFill="1" applyBorder="1" applyAlignment="1">
      <alignment horizontal="left" vertical="top"/>
    </xf>
    <xf numFmtId="0" fontId="19" fillId="0" borderId="20" xfId="0" applyFont="1" applyBorder="1" applyAlignment="1">
      <alignment horizontal="center" vertical="center" wrapText="1"/>
    </xf>
    <xf numFmtId="0" fontId="19" fillId="0" borderId="33" xfId="0" applyFont="1" applyBorder="1" applyAlignment="1">
      <alignment horizontal="center" vertical="center" wrapText="1"/>
    </xf>
    <xf numFmtId="165" fontId="19" fillId="0" borderId="0" xfId="0" applyNumberFormat="1" applyFont="1" applyAlignment="1">
      <alignment horizontal="left" vertical="top" wrapText="1"/>
    </xf>
    <xf numFmtId="0" fontId="0" fillId="0" borderId="0" xfId="0"/>
    <xf numFmtId="0" fontId="25" fillId="61" borderId="11" xfId="0" quotePrefix="1" applyFont="1" applyFill="1" applyBorder="1" applyAlignment="1">
      <alignment horizontal="left" vertical="top" wrapText="1"/>
    </xf>
    <xf numFmtId="0" fontId="25" fillId="61" borderId="11" xfId="0" applyFont="1" applyFill="1" applyBorder="1" applyAlignment="1">
      <alignment horizontal="left" vertical="top"/>
    </xf>
    <xf numFmtId="0" fontId="89" fillId="0" borderId="0" xfId="0" applyFont="1" applyAlignment="1">
      <alignment horizontal="left" vertical="top" wrapText="1"/>
    </xf>
    <xf numFmtId="0" fontId="22" fillId="0" borderId="17" xfId="0" applyFont="1" applyBorder="1" applyAlignment="1">
      <alignment horizontal="left" vertical="top" wrapText="1"/>
    </xf>
    <xf numFmtId="0" fontId="22" fillId="0" borderId="29" xfId="0" applyFont="1" applyBorder="1" applyAlignment="1">
      <alignment horizontal="left" vertical="top" wrapText="1"/>
    </xf>
    <xf numFmtId="0" fontId="22" fillId="0" borderId="30" xfId="0" applyFont="1" applyBorder="1" applyAlignment="1">
      <alignment horizontal="left" vertical="top" wrapText="1"/>
    </xf>
    <xf numFmtId="0" fontId="4" fillId="0" borderId="18" xfId="0" applyFont="1" applyBorder="1" applyAlignment="1">
      <alignment vertical="top" wrapText="1"/>
    </xf>
    <xf numFmtId="0" fontId="4" fillId="0" borderId="19" xfId="0" applyFont="1" applyBorder="1" applyAlignment="1">
      <alignment vertical="top" wrapText="1"/>
    </xf>
    <xf numFmtId="0" fontId="89" fillId="0" borderId="18" xfId="0" applyFont="1" applyBorder="1" applyAlignment="1">
      <alignment horizontal="left" vertical="top" wrapText="1"/>
    </xf>
    <xf numFmtId="0" fontId="89" fillId="0" borderId="19" xfId="0" applyFont="1" applyBorder="1" applyAlignment="1">
      <alignment horizontal="left" vertical="top" wrapText="1"/>
    </xf>
    <xf numFmtId="0" fontId="95" fillId="78" borderId="11" xfId="0" applyFont="1" applyFill="1" applyBorder="1" applyAlignment="1">
      <alignment horizontal="left" vertical="top" wrapText="1"/>
    </xf>
    <xf numFmtId="0" fontId="95" fillId="78" borderId="11" xfId="0" applyFont="1" applyFill="1" applyBorder="1" applyAlignment="1">
      <alignment horizontal="left" vertical="top"/>
    </xf>
    <xf numFmtId="0" fontId="95" fillId="77" borderId="11" xfId="0" applyFont="1" applyFill="1" applyBorder="1" applyAlignment="1">
      <alignment horizontal="left" vertical="top"/>
    </xf>
    <xf numFmtId="0" fontId="0" fillId="0" borderId="20" xfId="0" applyBorder="1" applyAlignment="1">
      <alignment horizontal="right"/>
    </xf>
    <xf numFmtId="0" fontId="0" fillId="0" borderId="22" xfId="0" applyBorder="1" applyAlignment="1">
      <alignment horizontal="right"/>
    </xf>
    <xf numFmtId="0" fontId="0" fillId="0" borderId="31" xfId="0" applyBorder="1" applyAlignment="1">
      <alignment horizontal="right"/>
    </xf>
    <xf numFmtId="165" fontId="0" fillId="0" borderId="22" xfId="0" applyNumberFormat="1" applyBorder="1" applyAlignment="1">
      <alignment horizontal="right"/>
    </xf>
    <xf numFmtId="165" fontId="0" fillId="0" borderId="31" xfId="0" applyNumberFormat="1" applyBorder="1" applyAlignment="1">
      <alignment horizontal="right"/>
    </xf>
    <xf numFmtId="49" fontId="0" fillId="0" borderId="20" xfId="0" applyNumberFormat="1" applyBorder="1" applyAlignment="1">
      <alignment horizontal="right"/>
    </xf>
    <xf numFmtId="49" fontId="0" fillId="0" borderId="22" xfId="0" applyNumberFormat="1" applyBorder="1" applyAlignment="1">
      <alignment horizontal="right"/>
    </xf>
    <xf numFmtId="49" fontId="0" fillId="0" borderId="31" xfId="0" applyNumberFormat="1" applyBorder="1" applyAlignment="1">
      <alignment horizontal="right"/>
    </xf>
    <xf numFmtId="0" fontId="120" fillId="0" borderId="0" xfId="0" applyFont="1" applyAlignment="1">
      <alignment horizontal="left" vertical="center"/>
    </xf>
    <xf numFmtId="165" fontId="95" fillId="61" borderId="20" xfId="0" applyNumberFormat="1" applyFont="1" applyFill="1" applyBorder="1" applyAlignment="1">
      <alignment horizontal="center" vertical="center"/>
    </xf>
    <xf numFmtId="165" fontId="95" fillId="61" borderId="22" xfId="0" applyNumberFormat="1" applyFont="1" applyFill="1" applyBorder="1" applyAlignment="1">
      <alignment horizontal="center" vertical="center"/>
    </xf>
    <xf numFmtId="165" fontId="95" fillId="61" borderId="31" xfId="0" applyNumberFormat="1" applyFont="1" applyFill="1" applyBorder="1" applyAlignment="1">
      <alignment horizontal="center" vertical="center"/>
    </xf>
    <xf numFmtId="165" fontId="95" fillId="61" borderId="10" xfId="0" applyNumberFormat="1" applyFont="1" applyFill="1" applyBorder="1" applyAlignment="1">
      <alignment horizontal="center" vertical="center"/>
    </xf>
    <xf numFmtId="165" fontId="95" fillId="61" borderId="0" xfId="0" applyNumberFormat="1" applyFont="1" applyFill="1" applyAlignment="1">
      <alignment horizontal="center" vertical="center"/>
    </xf>
    <xf numFmtId="165" fontId="95" fillId="61" borderId="32" xfId="0" applyNumberFormat="1" applyFont="1" applyFill="1" applyBorder="1" applyAlignment="1">
      <alignment horizontal="center" vertical="center"/>
    </xf>
    <xf numFmtId="165" fontId="95" fillId="61" borderId="33" xfId="0" applyNumberFormat="1" applyFont="1" applyFill="1" applyBorder="1" applyAlignment="1">
      <alignment horizontal="center" vertical="center"/>
    </xf>
    <xf numFmtId="165" fontId="95" fillId="61" borderId="21" xfId="0" applyNumberFormat="1" applyFont="1" applyFill="1" applyBorder="1" applyAlignment="1">
      <alignment horizontal="center" vertical="center"/>
    </xf>
    <xf numFmtId="165" fontId="95" fillId="61" borderId="55" xfId="0" applyNumberFormat="1" applyFont="1" applyFill="1" applyBorder="1" applyAlignment="1">
      <alignment horizontal="center" vertical="center"/>
    </xf>
    <xf numFmtId="165" fontId="95" fillId="61" borderId="18" xfId="0" applyNumberFormat="1" applyFont="1" applyFill="1" applyBorder="1" applyAlignment="1">
      <alignment horizontal="center" vertical="center"/>
    </xf>
    <xf numFmtId="165" fontId="95" fillId="61" borderId="46" xfId="0" applyNumberFormat="1" applyFont="1" applyFill="1" applyBorder="1" applyAlignment="1">
      <alignment horizontal="center" vertical="center"/>
    </xf>
    <xf numFmtId="165" fontId="95" fillId="61" borderId="19" xfId="0" applyNumberFormat="1" applyFont="1" applyFill="1" applyBorder="1" applyAlignment="1">
      <alignment horizontal="center" vertical="center"/>
    </xf>
    <xf numFmtId="0" fontId="95" fillId="0" borderId="20" xfId="0" applyFont="1" applyBorder="1" applyAlignment="1">
      <alignment horizontal="left" vertical="center"/>
    </xf>
    <xf numFmtId="0" fontId="95" fillId="0" borderId="22" xfId="0" applyFont="1" applyBorder="1" applyAlignment="1">
      <alignment horizontal="left" vertical="center"/>
    </xf>
    <xf numFmtId="0" fontId="95" fillId="0" borderId="31" xfId="0" applyFont="1" applyBorder="1" applyAlignment="1">
      <alignment horizontal="left" vertical="center"/>
    </xf>
    <xf numFmtId="0" fontId="95" fillId="0" borderId="10" xfId="0" applyFont="1" applyBorder="1" applyAlignment="1">
      <alignment horizontal="left" vertical="center"/>
    </xf>
    <xf numFmtId="0" fontId="95" fillId="0" borderId="0" xfId="0" applyFont="1" applyAlignment="1">
      <alignment horizontal="left" vertical="center"/>
    </xf>
    <xf numFmtId="0" fontId="95" fillId="0" borderId="32" xfId="0" applyFont="1" applyBorder="1" applyAlignment="1">
      <alignment horizontal="left" vertical="center"/>
    </xf>
    <xf numFmtId="0" fontId="95" fillId="0" borderId="33" xfId="0" applyFont="1" applyBorder="1" applyAlignment="1">
      <alignment horizontal="left" vertical="center"/>
    </xf>
    <xf numFmtId="0" fontId="95" fillId="0" borderId="21" xfId="0" applyFont="1" applyBorder="1" applyAlignment="1">
      <alignment horizontal="left" vertical="center"/>
    </xf>
    <xf numFmtId="0" fontId="95" fillId="0" borderId="55" xfId="0" applyFont="1" applyBorder="1" applyAlignment="1">
      <alignment horizontal="left" vertical="center"/>
    </xf>
    <xf numFmtId="165" fontId="0" fillId="0" borderId="20" xfId="0" applyNumberFormat="1" applyBorder="1" applyAlignment="1">
      <alignment horizontal="right"/>
    </xf>
    <xf numFmtId="164" fontId="95" fillId="61" borderId="11" xfId="0" applyNumberFormat="1" applyFont="1" applyFill="1" applyBorder="1" applyAlignment="1">
      <alignment horizontal="center" vertical="center"/>
    </xf>
    <xf numFmtId="0" fontId="95" fillId="61" borderId="11" xfId="0" applyFont="1" applyFill="1" applyBorder="1" applyAlignment="1">
      <alignment horizontal="center" vertical="center"/>
    </xf>
    <xf numFmtId="0" fontId="18" fillId="77" borderId="17" xfId="0" applyFont="1" applyFill="1" applyBorder="1" applyAlignment="1">
      <alignment horizontal="left" vertical="top"/>
    </xf>
    <xf numFmtId="0" fontId="18" fillId="77" borderId="29" xfId="0" applyFont="1" applyFill="1" applyBorder="1" applyAlignment="1">
      <alignment horizontal="left" vertical="top"/>
    </xf>
    <xf numFmtId="0" fontId="18" fillId="77" borderId="30" xfId="0" applyFont="1" applyFill="1" applyBorder="1" applyAlignment="1">
      <alignment horizontal="left" vertical="top"/>
    </xf>
    <xf numFmtId="0" fontId="18" fillId="77" borderId="29" xfId="0" applyFont="1" applyFill="1" applyBorder="1" applyAlignment="1">
      <alignment horizontal="left" vertical="top" wrapText="1"/>
    </xf>
    <xf numFmtId="0" fontId="18" fillId="77" borderId="30" xfId="0" applyFont="1" applyFill="1" applyBorder="1" applyAlignment="1">
      <alignment horizontal="left" vertical="top" wrapText="1"/>
    </xf>
    <xf numFmtId="0" fontId="95" fillId="61" borderId="46" xfId="0" applyFont="1" applyFill="1" applyBorder="1" applyAlignment="1">
      <alignment horizontal="left" vertical="center"/>
    </xf>
    <xf numFmtId="165" fontId="95" fillId="61" borderId="18" xfId="0" quotePrefix="1" applyNumberFormat="1" applyFont="1" applyFill="1" applyBorder="1" applyAlignment="1">
      <alignment horizontal="center" vertical="center"/>
    </xf>
    <xf numFmtId="0" fontId="19" fillId="77" borderId="17" xfId="0" applyFont="1" applyFill="1" applyBorder="1" applyAlignment="1">
      <alignment horizontal="left" vertical="top" wrapText="1"/>
    </xf>
    <xf numFmtId="0" fontId="19" fillId="77" borderId="29" xfId="0" applyFont="1" applyFill="1" applyBorder="1" applyAlignment="1">
      <alignment horizontal="left" vertical="top" wrapText="1"/>
    </xf>
    <xf numFmtId="0" fontId="19" fillId="77" borderId="29" xfId="0" applyFont="1" applyFill="1" applyBorder="1" applyAlignment="1">
      <alignment horizontal="left" vertical="top"/>
    </xf>
    <xf numFmtId="0" fontId="19" fillId="77" borderId="30" xfId="0" applyFont="1" applyFill="1" applyBorder="1" applyAlignment="1">
      <alignment horizontal="left" vertical="top"/>
    </xf>
    <xf numFmtId="0" fontId="19" fillId="0" borderId="30" xfId="0" applyFont="1" applyBorder="1" applyAlignment="1">
      <alignment horizontal="left" vertical="top" wrapText="1"/>
    </xf>
    <xf numFmtId="0" fontId="19" fillId="0" borderId="17" xfId="0" applyFont="1" applyBorder="1" applyAlignment="1">
      <alignment vertical="top"/>
    </xf>
    <xf numFmtId="0" fontId="19" fillId="0" borderId="29" xfId="0" applyFont="1" applyBorder="1" applyAlignment="1">
      <alignment vertical="top"/>
    </xf>
    <xf numFmtId="0" fontId="19" fillId="0" borderId="30" xfId="0" applyFont="1" applyBorder="1" applyAlignment="1">
      <alignment vertical="top"/>
    </xf>
    <xf numFmtId="0" fontId="19" fillId="0" borderId="29" xfId="0" quotePrefix="1" applyFont="1" applyBorder="1" applyAlignment="1">
      <alignment horizontal="left" vertical="top" wrapText="1"/>
    </xf>
    <xf numFmtId="0" fontId="19" fillId="0" borderId="30" xfId="0" quotePrefix="1" applyFont="1" applyBorder="1" applyAlignment="1">
      <alignment horizontal="left" vertical="top" wrapText="1"/>
    </xf>
    <xf numFmtId="0" fontId="119" fillId="0" borderId="17" xfId="0" applyFont="1"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100" fillId="0" borderId="29" xfId="0" applyFont="1" applyBorder="1" applyAlignment="1">
      <alignment horizontal="left" vertical="top"/>
    </xf>
    <xf numFmtId="0" fontId="100" fillId="0" borderId="30" xfId="0" applyFont="1" applyBorder="1" applyAlignment="1">
      <alignment horizontal="left" vertical="top"/>
    </xf>
    <xf numFmtId="0" fontId="92" fillId="0" borderId="17" xfId="0" quotePrefix="1" applyFont="1" applyBorder="1" applyAlignment="1">
      <alignment horizontal="left" vertical="top" wrapText="1"/>
    </xf>
    <xf numFmtId="0" fontId="92" fillId="0" borderId="29" xfId="0" quotePrefix="1" applyFont="1" applyBorder="1" applyAlignment="1">
      <alignment horizontal="left" vertical="top" wrapText="1"/>
    </xf>
    <xf numFmtId="0" fontId="92" fillId="0" borderId="30" xfId="0" quotePrefix="1" applyFont="1" applyBorder="1" applyAlignment="1">
      <alignment horizontal="left" vertical="top" wrapText="1"/>
    </xf>
    <xf numFmtId="0" fontId="93" fillId="0" borderId="0" xfId="0" applyFont="1" applyAlignment="1">
      <alignment horizontal="left" vertical="top"/>
    </xf>
    <xf numFmtId="0" fontId="0" fillId="0" borderId="0" xfId="0" applyAlignment="1">
      <alignment horizontal="center" vertical="top"/>
    </xf>
    <xf numFmtId="0" fontId="98" fillId="0" borderId="0" xfId="0" applyFont="1" applyAlignment="1" applyProtection="1">
      <alignment horizontal="left"/>
      <protection locked="0"/>
    </xf>
    <xf numFmtId="0" fontId="98" fillId="0" borderId="0" xfId="0" applyFont="1" applyAlignment="1">
      <alignment horizontal="left"/>
    </xf>
    <xf numFmtId="0" fontId="120" fillId="0" borderId="0" xfId="0" applyFont="1" applyAlignment="1">
      <alignment horizontal="center" vertical="center"/>
    </xf>
    <xf numFmtId="0" fontId="73" fillId="0" borderId="0" xfId="0" applyFont="1" applyAlignment="1">
      <alignment horizontal="center" vertical="top"/>
    </xf>
    <xf numFmtId="0" fontId="0" fillId="0" borderId="0" xfId="0" applyAlignment="1">
      <alignment horizontal="center" vertical="center" textRotation="90"/>
    </xf>
    <xf numFmtId="0" fontId="95" fillId="0" borderId="17" xfId="0" applyFont="1" applyBorder="1" applyAlignment="1">
      <alignment horizontal="center" vertical="center"/>
    </xf>
    <xf numFmtId="0" fontId="95" fillId="0" borderId="29" xfId="0" applyFont="1" applyBorder="1" applyAlignment="1">
      <alignment horizontal="center" vertical="center"/>
    </xf>
    <xf numFmtId="0" fontId="95" fillId="83" borderId="17" xfId="0" applyFont="1" applyFill="1" applyBorder="1" applyAlignment="1">
      <alignment horizontal="left" vertical="center"/>
    </xf>
    <xf numFmtId="0" fontId="95" fillId="83" borderId="29" xfId="0" applyFont="1" applyFill="1" applyBorder="1" applyAlignment="1">
      <alignment horizontal="left" vertical="center"/>
    </xf>
    <xf numFmtId="0" fontId="95" fillId="83" borderId="30" xfId="0" applyFont="1" applyFill="1" applyBorder="1" applyAlignment="1">
      <alignment horizontal="left" vertical="center"/>
    </xf>
    <xf numFmtId="0" fontId="95" fillId="83" borderId="17" xfId="0" applyFont="1" applyFill="1" applyBorder="1" applyAlignment="1">
      <alignment horizontal="center" vertical="center"/>
    </xf>
    <xf numFmtId="0" fontId="95" fillId="83" borderId="29" xfId="0" applyFont="1" applyFill="1" applyBorder="1" applyAlignment="1">
      <alignment horizontal="center" vertical="center"/>
    </xf>
    <xf numFmtId="0" fontId="95" fillId="83" borderId="30" xfId="0" applyFont="1" applyFill="1" applyBorder="1" applyAlignment="1">
      <alignment horizontal="center" vertical="center"/>
    </xf>
    <xf numFmtId="9" fontId="95" fillId="83" borderId="11" xfId="0" applyNumberFormat="1" applyFont="1" applyFill="1" applyBorder="1" applyAlignment="1">
      <alignment horizontal="center" vertical="center"/>
    </xf>
    <xf numFmtId="0" fontId="95" fillId="83" borderId="11" xfId="0" applyFont="1" applyFill="1" applyBorder="1" applyAlignment="1">
      <alignment horizontal="center" vertical="center"/>
    </xf>
    <xf numFmtId="0" fontId="95" fillId="83" borderId="11" xfId="0" quotePrefix="1" applyFont="1" applyFill="1" applyBorder="1" applyAlignment="1">
      <alignment horizontal="left" vertical="center"/>
    </xf>
    <xf numFmtId="164" fontId="95" fillId="83" borderId="11" xfId="0" applyNumberFormat="1" applyFont="1" applyFill="1" applyBorder="1" applyAlignment="1">
      <alignment horizontal="center" vertical="center"/>
    </xf>
    <xf numFmtId="0" fontId="95" fillId="77" borderId="11" xfId="0" applyFont="1" applyFill="1" applyBorder="1" applyAlignment="1">
      <alignment horizontal="left" vertical="center"/>
    </xf>
    <xf numFmtId="0" fontId="95" fillId="78" borderId="17" xfId="0" applyFont="1" applyFill="1" applyBorder="1" applyAlignment="1">
      <alignment horizontal="left" vertical="center" wrapText="1"/>
    </xf>
    <xf numFmtId="0" fontId="95" fillId="83" borderId="17" xfId="0" quotePrefix="1" applyFont="1" applyFill="1" applyBorder="1" applyAlignment="1">
      <alignment vertical="center"/>
    </xf>
    <xf numFmtId="0" fontId="95" fillId="83" borderId="29" xfId="0" quotePrefix="1" applyFont="1" applyFill="1" applyBorder="1" applyAlignment="1">
      <alignment vertical="center"/>
    </xf>
    <xf numFmtId="0" fontId="95" fillId="83" borderId="30" xfId="0" quotePrefix="1" applyFont="1" applyFill="1" applyBorder="1" applyAlignment="1">
      <alignment vertical="center"/>
    </xf>
    <xf numFmtId="0" fontId="0" fillId="0" borderId="0" xfId="0" applyAlignment="1" applyProtection="1">
      <alignment wrapText="1"/>
      <protection locked="0"/>
    </xf>
    <xf numFmtId="0" fontId="19" fillId="78" borderId="17" xfId="0" applyFont="1" applyFill="1" applyBorder="1" applyAlignment="1">
      <alignment horizontal="left" vertical="top" wrapText="1"/>
    </xf>
    <xf numFmtId="0" fontId="19" fillId="78" borderId="29" xfId="0" applyFont="1" applyFill="1" applyBorder="1" applyAlignment="1">
      <alignment horizontal="left" vertical="top"/>
    </xf>
    <xf numFmtId="0" fontId="19" fillId="78" borderId="30" xfId="0" applyFont="1" applyFill="1" applyBorder="1" applyAlignment="1">
      <alignment horizontal="left" vertical="top"/>
    </xf>
    <xf numFmtId="0" fontId="19" fillId="0" borderId="11" xfId="0" applyFont="1" applyBorder="1" applyAlignment="1">
      <alignment horizontal="center" vertical="center" wrapText="1"/>
    </xf>
    <xf numFmtId="16" fontId="95" fillId="71" borderId="17" xfId="0" applyNumberFormat="1" applyFont="1" applyFill="1" applyBorder="1" applyAlignment="1">
      <alignment horizontal="left" vertical="top" wrapText="1"/>
    </xf>
    <xf numFmtId="0" fontId="0" fillId="0" borderId="30" xfId="0" applyBorder="1" applyAlignment="1">
      <alignment horizontal="left" vertical="top" wrapText="1"/>
    </xf>
    <xf numFmtId="0" fontId="95" fillId="71" borderId="17" xfId="0" applyFont="1" applyFill="1" applyBorder="1" applyAlignment="1">
      <alignment horizontal="left" vertical="top" wrapText="1"/>
    </xf>
    <xf numFmtId="0" fontId="119" fillId="0" borderId="17" xfId="0" applyFont="1" applyBorder="1" applyAlignment="1">
      <alignment horizontal="left" vertical="top"/>
    </xf>
    <xf numFmtId="0" fontId="95" fillId="72" borderId="17" xfId="0" applyFont="1" applyFill="1" applyBorder="1" applyAlignment="1">
      <alignment horizontal="left" vertical="top" wrapText="1"/>
    </xf>
    <xf numFmtId="0" fontId="109" fillId="0" borderId="11" xfId="0" applyFont="1" applyBorder="1" applyAlignment="1">
      <alignment horizontal="center" vertical="center"/>
    </xf>
    <xf numFmtId="165" fontId="0" fillId="0" borderId="0" xfId="0" applyNumberFormat="1" applyAlignment="1">
      <alignment horizontal="right"/>
    </xf>
    <xf numFmtId="0" fontId="108" fillId="0" borderId="0" xfId="0" applyFont="1" applyAlignment="1" applyProtection="1">
      <alignment horizontal="left"/>
      <protection locked="0"/>
    </xf>
    <xf numFmtId="1" fontId="0" fillId="0" borderId="0" xfId="0" applyNumberFormat="1" applyAlignment="1">
      <alignment horizontal="center" vertical="center"/>
    </xf>
    <xf numFmtId="164" fontId="95" fillId="83" borderId="29" xfId="0" applyNumberFormat="1" applyFont="1" applyFill="1" applyBorder="1" applyAlignment="1">
      <alignment horizontal="center" vertical="center"/>
    </xf>
    <xf numFmtId="164" fontId="95" fillId="83" borderId="30" xfId="0" applyNumberFormat="1" applyFont="1" applyFill="1" applyBorder="1" applyAlignment="1">
      <alignment horizontal="center" vertical="center"/>
    </xf>
    <xf numFmtId="0" fontId="95" fillId="78" borderId="17" xfId="0" applyFont="1" applyFill="1" applyBorder="1" applyAlignment="1">
      <alignment horizontal="left" vertical="top" wrapText="1"/>
    </xf>
    <xf numFmtId="0" fontId="95" fillId="78" borderId="29" xfId="0" applyFont="1" applyFill="1" applyBorder="1" applyAlignment="1">
      <alignment horizontal="left" vertical="top"/>
    </xf>
    <xf numFmtId="0" fontId="95" fillId="78" borderId="30" xfId="0" applyFont="1" applyFill="1" applyBorder="1" applyAlignment="1">
      <alignment horizontal="left" vertical="top"/>
    </xf>
    <xf numFmtId="0" fontId="95" fillId="77" borderId="17" xfId="0" applyFont="1" applyFill="1" applyBorder="1" applyAlignment="1">
      <alignment horizontal="left" vertical="top"/>
    </xf>
    <xf numFmtId="0" fontId="95" fillId="77" borderId="29" xfId="0" applyFont="1" applyFill="1" applyBorder="1" applyAlignment="1">
      <alignment horizontal="left" vertical="top"/>
    </xf>
    <xf numFmtId="0" fontId="95" fillId="77" borderId="30" xfId="0" applyFont="1" applyFill="1" applyBorder="1" applyAlignment="1">
      <alignment horizontal="left" vertical="top"/>
    </xf>
    <xf numFmtId="0" fontId="89" fillId="0" borderId="11" xfId="0" applyFont="1" applyBorder="1" applyAlignment="1">
      <alignment horizontal="left" vertical="center" wrapText="1"/>
    </xf>
    <xf numFmtId="0" fontId="89" fillId="0" borderId="11" xfId="0" applyFont="1" applyBorder="1" applyAlignment="1">
      <alignment horizontal="left" vertical="center"/>
    </xf>
    <xf numFmtId="0" fontId="92" fillId="63" borderId="137" xfId="0" applyFont="1" applyFill="1" applyBorder="1" applyAlignment="1">
      <alignment horizontal="center" vertical="center" wrapText="1"/>
    </xf>
    <xf numFmtId="0" fontId="92" fillId="63" borderId="140" xfId="0" applyFont="1" applyFill="1" applyBorder="1" applyAlignment="1">
      <alignment horizontal="center" vertical="center"/>
    </xf>
    <xf numFmtId="0" fontId="92" fillId="63" borderId="38" xfId="0" applyFont="1" applyFill="1" applyBorder="1" applyAlignment="1">
      <alignment horizontal="center" vertical="center"/>
    </xf>
    <xf numFmtId="0" fontId="104" fillId="0" borderId="0" xfId="147" applyFont="1" applyAlignment="1" applyProtection="1">
      <alignment horizontal="left" wrapText="1" indent="30"/>
    </xf>
    <xf numFmtId="0" fontId="33" fillId="0" borderId="0" xfId="0" applyFont="1" applyAlignment="1">
      <alignment horizontal="left" wrapText="1"/>
    </xf>
    <xf numFmtId="0" fontId="109" fillId="0" borderId="11" xfId="0" applyFont="1" applyBorder="1" applyAlignment="1">
      <alignment horizontal="center" vertical="center" wrapText="1"/>
    </xf>
    <xf numFmtId="0" fontId="109" fillId="0" borderId="11" xfId="0" applyFont="1" applyBorder="1" applyAlignment="1">
      <alignment horizontal="left" vertical="center" wrapText="1"/>
    </xf>
    <xf numFmtId="0" fontId="109" fillId="0" borderId="11" xfId="0" applyFont="1" applyBorder="1" applyAlignment="1">
      <alignment horizontal="left" vertical="center"/>
    </xf>
    <xf numFmtId="0" fontId="138" fillId="0" borderId="11" xfId="0" applyFont="1" applyBorder="1" applyAlignment="1">
      <alignment horizontal="center" vertical="center" wrapText="1"/>
    </xf>
    <xf numFmtId="0" fontId="109" fillId="67" borderId="11" xfId="0" applyFont="1" applyFill="1" applyBorder="1" applyAlignment="1">
      <alignment horizontal="center" vertical="center" wrapText="1"/>
    </xf>
    <xf numFmtId="0" fontId="138" fillId="0" borderId="0" xfId="0" applyFont="1" applyAlignment="1">
      <alignment horizontal="center" vertical="center" wrapText="1"/>
    </xf>
    <xf numFmtId="0" fontId="109" fillId="0" borderId="0" xfId="0" applyFont="1" applyAlignment="1">
      <alignment horizontal="left" vertical="center" wrapText="1"/>
    </xf>
    <xf numFmtId="0" fontId="0" fillId="64" borderId="11" xfId="0" applyFill="1" applyBorder="1" applyAlignment="1">
      <alignment horizontal="center" wrapText="1"/>
    </xf>
    <xf numFmtId="0" fontId="0" fillId="64" borderId="11" xfId="0" applyFill="1" applyBorder="1" applyAlignment="1">
      <alignment horizontal="center"/>
    </xf>
    <xf numFmtId="0" fontId="0" fillId="67" borderId="11" xfId="0" applyFill="1" applyBorder="1" applyAlignment="1">
      <alignment horizontal="center" wrapText="1"/>
    </xf>
    <xf numFmtId="0" fontId="0" fillId="67" borderId="11" xfId="0" applyFill="1" applyBorder="1" applyAlignment="1">
      <alignment horizontal="center"/>
    </xf>
    <xf numFmtId="0" fontId="109" fillId="0" borderId="0" xfId="0" applyFont="1" applyAlignment="1">
      <alignment horizontal="center" vertical="center" wrapText="1"/>
    </xf>
    <xf numFmtId="0" fontId="109" fillId="65" borderId="11" xfId="0" applyFont="1" applyFill="1" applyBorder="1" applyAlignment="1">
      <alignment horizontal="left" vertical="center" wrapText="1"/>
    </xf>
    <xf numFmtId="0" fontId="109" fillId="65" borderId="11" xfId="0" applyFont="1" applyFill="1" applyBorder="1" applyAlignment="1">
      <alignment horizontal="left" vertical="center"/>
    </xf>
    <xf numFmtId="0" fontId="138" fillId="67" borderId="11" xfId="0" applyFont="1" applyFill="1" applyBorder="1" applyAlignment="1">
      <alignment horizontal="center" vertical="center" wrapText="1"/>
    </xf>
    <xf numFmtId="0" fontId="42" fillId="67" borderId="11" xfId="0" applyFont="1" applyFill="1" applyBorder="1" applyAlignment="1">
      <alignment horizontal="center" vertical="center" wrapText="1"/>
    </xf>
    <xf numFmtId="0" fontId="33" fillId="0" borderId="0" xfId="0" applyFont="1" applyAlignment="1">
      <alignment horizontal="left"/>
    </xf>
    <xf numFmtId="0" fontId="25" fillId="0" borderId="0" xfId="0" applyFont="1" applyAlignment="1">
      <alignment horizontal="left" wrapText="1"/>
    </xf>
    <xf numFmtId="0" fontId="25" fillId="0" borderId="0" xfId="0" applyFont="1" applyAlignment="1">
      <alignment horizontal="left"/>
    </xf>
    <xf numFmtId="0" fontId="12" fillId="0" borderId="0" xfId="0" applyFont="1" applyAlignment="1">
      <alignment horizontal="left" vertical="center" wrapText="1"/>
    </xf>
    <xf numFmtId="0" fontId="12" fillId="0" borderId="0" xfId="0" applyFont="1" applyAlignment="1">
      <alignment horizontal="left" vertical="center"/>
    </xf>
    <xf numFmtId="0" fontId="4" fillId="0" borderId="113" xfId="0" applyFont="1" applyBorder="1" applyAlignment="1">
      <alignment horizontal="left" vertical="top" wrapText="1"/>
    </xf>
    <xf numFmtId="0" fontId="4" fillId="0" borderId="114" xfId="0" applyFont="1" applyBorder="1" applyAlignment="1">
      <alignment horizontal="left" vertical="top" wrapText="1"/>
    </xf>
    <xf numFmtId="0" fontId="4" fillId="0" borderId="115" xfId="0" applyFont="1" applyBorder="1" applyAlignment="1">
      <alignment horizontal="left" vertical="top" wrapText="1"/>
    </xf>
    <xf numFmtId="0" fontId="4" fillId="0" borderId="116" xfId="0" applyFont="1" applyBorder="1" applyAlignment="1">
      <alignment horizontal="left" vertical="top" wrapText="1"/>
    </xf>
    <xf numFmtId="0" fontId="4" fillId="0" borderId="11" xfId="0" applyFont="1" applyBorder="1" applyAlignment="1">
      <alignment horizontal="left" vertical="top" wrapText="1"/>
    </xf>
    <xf numFmtId="0" fontId="4" fillId="0" borderId="117" xfId="0" applyFont="1" applyBorder="1" applyAlignment="1">
      <alignment horizontal="left" vertical="top" wrapText="1"/>
    </xf>
    <xf numFmtId="0" fontId="4" fillId="0" borderId="118" xfId="0" applyFont="1" applyBorder="1" applyAlignment="1">
      <alignment horizontal="left" vertical="top" wrapText="1"/>
    </xf>
    <xf numFmtId="0" fontId="4" fillId="0" borderId="36" xfId="0" applyFont="1" applyBorder="1" applyAlignment="1">
      <alignment horizontal="left" vertical="top" wrapText="1"/>
    </xf>
    <xf numFmtId="0" fontId="4" fillId="0" borderId="119" xfId="0" applyFont="1" applyBorder="1" applyAlignment="1">
      <alignment horizontal="left" vertical="top" wrapText="1"/>
    </xf>
    <xf numFmtId="0" fontId="109" fillId="64" borderId="11" xfId="0" applyFont="1" applyFill="1" applyBorder="1" applyAlignment="1">
      <alignment horizontal="center" vertical="center" wrapText="1"/>
    </xf>
    <xf numFmtId="0" fontId="95" fillId="0" borderId="159" xfId="0" applyFont="1" applyBorder="1" applyAlignment="1">
      <alignment horizontal="left" vertical="center" wrapText="1"/>
    </xf>
    <xf numFmtId="0" fontId="95" fillId="0" borderId="55" xfId="0" applyFont="1" applyBorder="1" applyAlignment="1">
      <alignment horizontal="left" vertical="center" wrapText="1"/>
    </xf>
    <xf numFmtId="0" fontId="95" fillId="0" borderId="150" xfId="0" applyFont="1" applyBorder="1" applyAlignment="1">
      <alignment horizontal="left" vertical="center" wrapText="1"/>
    </xf>
    <xf numFmtId="0" fontId="95" fillId="0" borderId="80" xfId="0" applyFont="1" applyBorder="1" applyAlignment="1">
      <alignment horizontal="left" vertical="center" wrapText="1"/>
    </xf>
    <xf numFmtId="0" fontId="12" fillId="63" borderId="37" xfId="0" applyFont="1" applyFill="1" applyBorder="1" applyAlignment="1">
      <alignment horizontal="center" vertical="center" wrapText="1"/>
    </xf>
    <xf numFmtId="0" fontId="108" fillId="0" borderId="56" xfId="0" applyFont="1" applyBorder="1" applyAlignment="1">
      <alignment horizontal="center" vertical="center"/>
    </xf>
    <xf numFmtId="0" fontId="108" fillId="0" borderId="51" xfId="0" applyFont="1" applyBorder="1" applyAlignment="1">
      <alignment horizontal="center" vertical="center"/>
    </xf>
    <xf numFmtId="0" fontId="99" fillId="0" borderId="23" xfId="0" applyFont="1" applyBorder="1" applyAlignment="1">
      <alignment horizontal="center" vertical="center"/>
    </xf>
    <xf numFmtId="0" fontId="99" fillId="0" borderId="25" xfId="0" applyFont="1" applyBorder="1" applyAlignment="1">
      <alignment horizontal="center" vertical="center"/>
    </xf>
    <xf numFmtId="0" fontId="99" fillId="0" borderId="12" xfId="0" applyFont="1" applyBorder="1" applyAlignment="1">
      <alignment horizontal="center" vertical="center"/>
    </xf>
    <xf numFmtId="0" fontId="5" fillId="63" borderId="38" xfId="0" applyFont="1" applyFill="1" applyBorder="1" applyAlignment="1">
      <alignment horizontal="center" vertical="center" wrapText="1"/>
    </xf>
    <xf numFmtId="0" fontId="5" fillId="63" borderId="37" xfId="0" applyFont="1" applyFill="1" applyBorder="1" applyAlignment="1">
      <alignment horizontal="center" vertical="center" wrapText="1"/>
    </xf>
    <xf numFmtId="0" fontId="98" fillId="0" borderId="32" xfId="0" applyFont="1" applyBorder="1" applyAlignment="1">
      <alignment horizontal="center"/>
    </xf>
    <xf numFmtId="0" fontId="98" fillId="0" borderId="55" xfId="0" applyFont="1" applyBorder="1" applyAlignment="1">
      <alignment horizontal="center"/>
    </xf>
    <xf numFmtId="0" fontId="19" fillId="0" borderId="113" xfId="0" applyFont="1" applyBorder="1" applyAlignment="1">
      <alignment horizontal="left" vertical="top" wrapText="1"/>
    </xf>
    <xf numFmtId="0" fontId="19" fillId="0" borderId="114" xfId="0" applyFont="1" applyBorder="1" applyAlignment="1">
      <alignment horizontal="left" vertical="top" wrapText="1"/>
    </xf>
    <xf numFmtId="0" fontId="5" fillId="63" borderId="140" xfId="0" applyFont="1" applyFill="1" applyBorder="1" applyAlignment="1">
      <alignment horizontal="center" vertical="center" wrapText="1"/>
    </xf>
    <xf numFmtId="0" fontId="5" fillId="63" borderId="0" xfId="0" applyFont="1" applyFill="1" applyAlignment="1">
      <alignment horizontal="center" vertical="center" wrapText="1"/>
    </xf>
    <xf numFmtId="0" fontId="5" fillId="63" borderId="24" xfId="0" applyFont="1" applyFill="1" applyBorder="1" applyAlignment="1">
      <alignment horizontal="center" vertical="center" wrapText="1"/>
    </xf>
    <xf numFmtId="0" fontId="5" fillId="63" borderId="137" xfId="0" applyFont="1" applyFill="1" applyBorder="1" applyAlignment="1">
      <alignment horizontal="center" vertical="center" wrapText="1"/>
    </xf>
    <xf numFmtId="0" fontId="108" fillId="0" borderId="137" xfId="0" applyFont="1" applyBorder="1" applyAlignment="1">
      <alignment horizontal="center" vertical="center"/>
    </xf>
    <xf numFmtId="0" fontId="108" fillId="0" borderId="38" xfId="0" applyFont="1" applyBorder="1" applyAlignment="1">
      <alignment horizontal="center" vertical="center"/>
    </xf>
    <xf numFmtId="0" fontId="5" fillId="0" borderId="37" xfId="0" applyFont="1" applyBorder="1" applyAlignment="1">
      <alignment horizontal="center" vertical="center" wrapText="1"/>
    </xf>
    <xf numFmtId="0" fontId="19" fillId="0" borderId="150" xfId="0" applyFont="1" applyBorder="1" applyAlignment="1">
      <alignment horizontal="left" vertical="center" wrapText="1"/>
    </xf>
    <xf numFmtId="0" fontId="19" fillId="0" borderId="151" xfId="0" applyFont="1" applyBorder="1" applyAlignment="1">
      <alignment horizontal="left" vertical="center" wrapText="1"/>
    </xf>
    <xf numFmtId="0" fontId="95" fillId="0" borderId="79" xfId="0" applyFont="1" applyBorder="1" applyAlignment="1">
      <alignment horizontal="left" vertical="center" wrapText="1"/>
    </xf>
    <xf numFmtId="0" fontId="92" fillId="76" borderId="146" xfId="0" applyFont="1" applyFill="1" applyBorder="1" applyAlignment="1">
      <alignment horizontal="left" vertical="center"/>
    </xf>
    <xf numFmtId="0" fontId="92" fillId="76" borderId="142" xfId="0" applyFont="1" applyFill="1" applyBorder="1" applyAlignment="1">
      <alignment horizontal="left" vertical="center"/>
    </xf>
    <xf numFmtId="0" fontId="92" fillId="76" borderId="117" xfId="0" applyFont="1" applyFill="1" applyBorder="1" applyAlignment="1">
      <alignment horizontal="left" vertical="center"/>
    </xf>
    <xf numFmtId="0" fontId="95" fillId="0" borderId="160" xfId="0" applyFont="1" applyBorder="1" applyAlignment="1">
      <alignment horizontal="center" vertical="top" wrapText="1"/>
    </xf>
    <xf numFmtId="0" fontId="95" fillId="0" borderId="161" xfId="0" applyFont="1" applyBorder="1" applyAlignment="1">
      <alignment horizontal="center" vertical="top" wrapText="1"/>
    </xf>
    <xf numFmtId="0" fontId="19" fillId="0" borderId="118" xfId="0" applyFont="1" applyBorder="1" applyAlignment="1">
      <alignment horizontal="left" vertical="top" wrapText="1"/>
    </xf>
    <xf numFmtId="0" fontId="19" fillId="0" borderId="36" xfId="0" applyFont="1" applyBorder="1" applyAlignment="1">
      <alignment horizontal="left" vertical="top" wrapText="1"/>
    </xf>
    <xf numFmtId="0" fontId="121" fillId="0" borderId="112" xfId="0" applyFont="1" applyBorder="1" applyAlignment="1">
      <alignment horizontal="left" vertical="center" wrapText="1"/>
    </xf>
    <xf numFmtId="0" fontId="92" fillId="0" borderId="111" xfId="0" applyFont="1" applyBorder="1" applyAlignment="1">
      <alignment horizontal="left" vertical="top" wrapText="1"/>
    </xf>
    <xf numFmtId="0" fontId="92" fillId="0" borderId="0" xfId="0" applyFont="1" applyAlignment="1">
      <alignment horizontal="left" vertical="top" wrapText="1"/>
    </xf>
    <xf numFmtId="0" fontId="1" fillId="0" borderId="144" xfId="0" applyFont="1" applyBorder="1" applyAlignment="1">
      <alignment horizontal="left"/>
    </xf>
    <xf numFmtId="0" fontId="112" fillId="0" borderId="145" xfId="0" applyFont="1" applyBorder="1" applyAlignment="1">
      <alignment horizontal="left"/>
    </xf>
    <xf numFmtId="0" fontId="112" fillId="0" borderId="146" xfId="0" applyFont="1" applyBorder="1" applyAlignment="1">
      <alignment horizontal="left"/>
    </xf>
    <xf numFmtId="0" fontId="92" fillId="0" borderId="56" xfId="0" applyFont="1" applyBorder="1" applyAlignment="1">
      <alignment horizontal="center" vertical="top"/>
    </xf>
    <xf numFmtId="0" fontId="92" fillId="0" borderId="111" xfId="0" applyFont="1" applyBorder="1" applyAlignment="1">
      <alignment horizontal="center" vertical="top"/>
    </xf>
    <xf numFmtId="0" fontId="92" fillId="0" borderId="51" xfId="0" applyFont="1" applyBorder="1" applyAlignment="1">
      <alignment horizontal="center" vertical="top"/>
    </xf>
    <xf numFmtId="0" fontId="92" fillId="0" borderId="112" xfId="0" applyFont="1" applyBorder="1" applyAlignment="1">
      <alignment horizontal="center" vertical="top"/>
    </xf>
    <xf numFmtId="0" fontId="92" fillId="0" borderId="0" xfId="0" applyFont="1" applyAlignment="1">
      <alignment horizontal="center" vertical="top"/>
    </xf>
    <xf numFmtId="0" fontId="92" fillId="0" borderId="24" xfId="0" applyFont="1" applyBorder="1" applyAlignment="1">
      <alignment horizontal="center" vertical="top"/>
    </xf>
    <xf numFmtId="0" fontId="92" fillId="0" borderId="57" xfId="0" applyFont="1" applyBorder="1" applyAlignment="1">
      <alignment horizontal="center" vertical="top"/>
    </xf>
    <xf numFmtId="0" fontId="92" fillId="0" borderId="175" xfId="0" applyFont="1" applyBorder="1" applyAlignment="1">
      <alignment horizontal="center" vertical="top"/>
    </xf>
    <xf numFmtId="0" fontId="92" fillId="0" borderId="13" xfId="0" applyFont="1" applyBorder="1" applyAlignment="1">
      <alignment horizontal="center" vertical="top"/>
    </xf>
    <xf numFmtId="0" fontId="123" fillId="0" borderId="111" xfId="0" applyFont="1" applyBorder="1" applyAlignment="1">
      <alignment horizontal="left" vertical="top" wrapText="1"/>
    </xf>
    <xf numFmtId="0" fontId="92" fillId="76" borderId="158" xfId="0" applyFont="1" applyFill="1" applyBorder="1" applyAlignment="1">
      <alignment horizontal="left" vertical="center" wrapText="1"/>
    </xf>
    <xf numFmtId="0" fontId="92" fillId="76" borderId="145" xfId="0" applyFont="1" applyFill="1" applyBorder="1" applyAlignment="1">
      <alignment horizontal="left" vertical="center" wrapText="1"/>
    </xf>
    <xf numFmtId="0" fontId="92" fillId="76" borderId="153" xfId="0" applyFont="1" applyFill="1" applyBorder="1" applyAlignment="1">
      <alignment horizontal="left" vertical="center" wrapText="1"/>
    </xf>
    <xf numFmtId="0" fontId="98" fillId="0" borderId="141" xfId="0" applyFont="1" applyBorder="1" applyAlignment="1">
      <alignment horizontal="center"/>
    </xf>
    <xf numFmtId="0" fontId="98" fillId="0" borderId="48" xfId="0" applyFont="1" applyBorder="1" applyAlignment="1">
      <alignment horizontal="center"/>
    </xf>
    <xf numFmtId="0" fontId="98" fillId="0" borderId="0" xfId="0" applyFont="1" applyAlignment="1">
      <alignment horizontal="center"/>
    </xf>
    <xf numFmtId="0" fontId="92" fillId="0" borderId="144" xfId="0" applyFont="1" applyBorder="1" applyAlignment="1">
      <alignment horizontal="left"/>
    </xf>
    <xf numFmtId="0" fontId="25" fillId="0" borderId="137" xfId="0" applyFont="1" applyBorder="1" applyAlignment="1">
      <alignment horizontal="left" vertical="top"/>
    </xf>
    <xf numFmtId="0" fontId="25" fillId="0" borderId="140" xfId="0" applyFont="1" applyBorder="1" applyAlignment="1">
      <alignment horizontal="left" vertical="top"/>
    </xf>
    <xf numFmtId="0" fontId="25" fillId="0" borderId="38" xfId="0" applyFont="1" applyBorder="1" applyAlignment="1">
      <alignment horizontal="left" vertical="top"/>
    </xf>
    <xf numFmtId="0" fontId="12" fillId="0" borderId="0" xfId="0" quotePrefix="1" applyFont="1" applyAlignment="1">
      <alignment horizontal="left" vertical="center" wrapText="1"/>
    </xf>
    <xf numFmtId="0" fontId="92" fillId="0" borderId="145" xfId="0" applyFont="1" applyBorder="1" applyAlignment="1">
      <alignment horizontal="left"/>
    </xf>
    <xf numFmtId="0" fontId="92" fillId="0" borderId="146" xfId="0" applyFont="1" applyBorder="1" applyAlignment="1">
      <alignment horizontal="left"/>
    </xf>
    <xf numFmtId="0" fontId="1" fillId="0" borderId="145" xfId="0" applyFont="1" applyBorder="1" applyAlignment="1">
      <alignment horizontal="left"/>
    </xf>
    <xf numFmtId="0" fontId="1" fillId="0" borderId="146" xfId="0" applyFont="1" applyBorder="1" applyAlignment="1">
      <alignment horizontal="left"/>
    </xf>
    <xf numFmtId="0" fontId="1" fillId="0" borderId="142" xfId="0" applyFont="1" applyBorder="1" applyAlignment="1">
      <alignment horizontal="center"/>
    </xf>
    <xf numFmtId="0" fontId="1" fillId="0" borderId="144" xfId="0" applyFont="1" applyBorder="1" applyAlignment="1">
      <alignment horizontal="center"/>
    </xf>
    <xf numFmtId="0" fontId="1" fillId="0" borderId="145" xfId="0" applyFont="1" applyBorder="1" applyAlignment="1">
      <alignment horizontal="center"/>
    </xf>
    <xf numFmtId="0" fontId="1" fillId="0" borderId="146" xfId="0" applyFont="1" applyBorder="1" applyAlignment="1">
      <alignment horizontal="center"/>
    </xf>
    <xf numFmtId="0" fontId="206" fillId="0" borderId="137" xfId="0" applyFont="1" applyBorder="1" applyAlignment="1">
      <alignment horizontal="center" vertical="center"/>
    </xf>
    <xf numFmtId="0" fontId="206" fillId="0" borderId="38" xfId="0" applyFont="1" applyBorder="1" applyAlignment="1">
      <alignment horizontal="center" vertical="center"/>
    </xf>
    <xf numFmtId="0" fontId="92" fillId="76" borderId="144" xfId="0" applyFont="1" applyFill="1" applyBorder="1" applyAlignment="1">
      <alignment horizontal="left" vertical="center" wrapText="1"/>
    </xf>
    <xf numFmtId="0" fontId="98" fillId="0" borderId="154" xfId="0" applyFont="1" applyBorder="1" applyAlignment="1">
      <alignment horizontal="center"/>
    </xf>
    <xf numFmtId="0" fontId="98" fillId="0" borderId="148" xfId="0" applyFont="1" applyBorder="1" applyAlignment="1">
      <alignment horizontal="center"/>
    </xf>
    <xf numFmtId="0" fontId="98" fillId="0" borderId="147" xfId="0" applyFont="1" applyBorder="1" applyAlignment="1">
      <alignment horizontal="center"/>
    </xf>
    <xf numFmtId="0" fontId="92" fillId="77" borderId="122" xfId="0" applyFont="1" applyFill="1" applyBorder="1" applyAlignment="1">
      <alignment horizontal="center" vertical="center"/>
    </xf>
    <xf numFmtId="0" fontId="92" fillId="77" borderId="157" xfId="0" applyFont="1" applyFill="1" applyBorder="1" applyAlignment="1">
      <alignment horizontal="center" vertical="center"/>
    </xf>
    <xf numFmtId="0" fontId="92" fillId="77" borderId="44" xfId="0" applyFont="1" applyFill="1" applyBorder="1" applyAlignment="1">
      <alignment horizontal="center" vertical="center"/>
    </xf>
    <xf numFmtId="0" fontId="92" fillId="63" borderId="122" xfId="0" applyFont="1" applyFill="1" applyBorder="1" applyAlignment="1">
      <alignment horizontal="center" vertical="center"/>
    </xf>
    <xf numFmtId="0" fontId="92" fillId="63" borderId="157" xfId="0" applyFont="1" applyFill="1" applyBorder="1" applyAlignment="1">
      <alignment horizontal="center" vertical="center"/>
    </xf>
    <xf numFmtId="0" fontId="92" fillId="63" borderId="44" xfId="0" applyFont="1" applyFill="1" applyBorder="1" applyAlignment="1">
      <alignment horizontal="center" vertical="center"/>
    </xf>
    <xf numFmtId="0" fontId="95" fillId="0" borderId="146" xfId="0" applyFont="1" applyBorder="1" applyAlignment="1">
      <alignment horizontal="left" vertical="top" wrapText="1"/>
    </xf>
    <xf numFmtId="0" fontId="39" fillId="63" borderId="37" xfId="0" applyFont="1" applyFill="1" applyBorder="1" applyAlignment="1">
      <alignment horizontal="center" vertical="center" wrapText="1"/>
    </xf>
    <xf numFmtId="0" fontId="95" fillId="0" borderId="151" xfId="0" applyFont="1" applyBorder="1" applyAlignment="1">
      <alignment horizontal="left" vertical="center" wrapText="1"/>
    </xf>
    <xf numFmtId="0" fontId="19" fillId="0" borderId="80" xfId="0" applyFont="1" applyBorder="1" applyAlignment="1">
      <alignment horizontal="left" vertical="center" wrapText="1"/>
    </xf>
    <xf numFmtId="0" fontId="25" fillId="0" borderId="137" xfId="0" applyFont="1" applyBorder="1" applyAlignment="1">
      <alignment horizontal="center" vertical="center" wrapText="1"/>
    </xf>
    <xf numFmtId="0" fontId="25" fillId="0" borderId="140" xfId="0" applyFont="1" applyBorder="1" applyAlignment="1">
      <alignment horizontal="center" vertical="center" wrapText="1"/>
    </xf>
    <xf numFmtId="0" fontId="25" fillId="0" borderId="38" xfId="0" applyFont="1" applyBorder="1" applyAlignment="1">
      <alignment horizontal="center" vertical="center" wrapText="1"/>
    </xf>
    <xf numFmtId="0" fontId="3" fillId="0" borderId="156" xfId="0" applyFont="1" applyBorder="1" applyAlignment="1">
      <alignment horizontal="center" vertical="center" wrapText="1"/>
    </xf>
    <xf numFmtId="0" fontId="3" fillId="0" borderId="155" xfId="0" applyFont="1" applyBorder="1" applyAlignment="1">
      <alignment horizontal="center" vertical="center" wrapText="1"/>
    </xf>
    <xf numFmtId="0" fontId="3" fillId="0" borderId="152" xfId="0" applyFont="1" applyBorder="1" applyAlignment="1">
      <alignment horizontal="center" vertical="center" wrapText="1"/>
    </xf>
    <xf numFmtId="0" fontId="92" fillId="0" borderId="137" xfId="0" applyFont="1" applyBorder="1" applyAlignment="1">
      <alignment horizontal="center" vertical="center"/>
    </xf>
    <xf numFmtId="0" fontId="92" fillId="0" borderId="140" xfId="0" applyFont="1" applyBorder="1" applyAlignment="1">
      <alignment horizontal="center" vertical="center"/>
    </xf>
    <xf numFmtId="0" fontId="92" fillId="0" borderId="38" xfId="0" applyFont="1" applyBorder="1" applyAlignment="1">
      <alignment horizontal="center" vertical="center"/>
    </xf>
    <xf numFmtId="0" fontId="104" fillId="0" borderId="0" xfId="147" applyFont="1" applyBorder="1" applyAlignment="1" applyProtection="1">
      <alignment horizontal="center" vertical="center" wrapText="1"/>
      <protection locked="0"/>
    </xf>
    <xf numFmtId="0" fontId="1" fillId="0" borderId="144" xfId="0" applyFont="1" applyBorder="1" applyAlignment="1">
      <alignment horizontal="left" vertical="center"/>
    </xf>
    <xf numFmtId="0" fontId="1" fillId="0" borderId="145" xfId="0" applyFont="1" applyBorder="1" applyAlignment="1">
      <alignment horizontal="left" vertical="center"/>
    </xf>
    <xf numFmtId="0" fontId="1" fillId="0" borderId="146" xfId="0" applyFont="1" applyBorder="1" applyAlignment="1">
      <alignment horizontal="left" vertical="center"/>
    </xf>
    <xf numFmtId="0" fontId="108" fillId="103" borderId="144" xfId="0" applyFont="1" applyFill="1" applyBorder="1" applyAlignment="1">
      <alignment horizontal="left" vertical="center"/>
    </xf>
    <xf numFmtId="0" fontId="108" fillId="103" borderId="145" xfId="0" applyFont="1" applyFill="1" applyBorder="1" applyAlignment="1">
      <alignment horizontal="left" vertical="center"/>
    </xf>
    <xf numFmtId="0" fontId="108" fillId="103" borderId="146" xfId="0" applyFont="1" applyFill="1" applyBorder="1" applyAlignment="1">
      <alignment horizontal="left" vertical="center"/>
    </xf>
    <xf numFmtId="0" fontId="218" fillId="103" borderId="145" xfId="0" applyFont="1" applyFill="1" applyBorder="1" applyAlignment="1">
      <alignment horizontal="left" vertical="center"/>
    </xf>
    <xf numFmtId="0" fontId="218" fillId="103" borderId="146" xfId="0" applyFont="1" applyFill="1" applyBorder="1" applyAlignment="1">
      <alignment horizontal="left" vertical="center"/>
    </xf>
    <xf numFmtId="0" fontId="1" fillId="0" borderId="0" xfId="0" applyFont="1" applyAlignment="1">
      <alignment horizontal="justify" vertical="center" wrapText="1"/>
    </xf>
    <xf numFmtId="0" fontId="96" fillId="0" borderId="113" xfId="0" applyFont="1" applyBorder="1" applyAlignment="1">
      <alignment horizontal="center" vertical="center" wrapText="1"/>
    </xf>
    <xf numFmtId="0" fontId="96" fillId="0" borderId="114" xfId="0" applyFont="1" applyBorder="1" applyAlignment="1">
      <alignment horizontal="center" vertical="center"/>
    </xf>
    <xf numFmtId="0" fontId="96" fillId="0" borderId="115" xfId="0" applyFont="1" applyBorder="1" applyAlignment="1">
      <alignment horizontal="center" vertical="center"/>
    </xf>
    <xf numFmtId="0" fontId="96" fillId="0" borderId="113" xfId="0" applyFont="1" applyBorder="1" applyAlignment="1">
      <alignment horizontal="left" vertical="center"/>
    </xf>
    <xf numFmtId="0" fontId="96" fillId="0" borderId="114" xfId="0" applyFont="1" applyBorder="1" applyAlignment="1">
      <alignment horizontal="left" vertical="center"/>
    </xf>
    <xf numFmtId="0" fontId="95" fillId="0" borderId="116" xfId="0" applyFont="1" applyBorder="1" applyAlignment="1">
      <alignment horizontal="left" vertical="center" wrapText="1"/>
    </xf>
    <xf numFmtId="0" fontId="95" fillId="0" borderId="142" xfId="0" applyFont="1" applyBorder="1" applyAlignment="1">
      <alignment horizontal="left" vertical="center"/>
    </xf>
    <xf numFmtId="0" fontId="96" fillId="0" borderId="116" xfId="0" applyFont="1" applyBorder="1" applyAlignment="1">
      <alignment horizontal="left" vertical="center"/>
    </xf>
    <xf numFmtId="0" fontId="96" fillId="0" borderId="142" xfId="0" applyFont="1" applyBorder="1" applyAlignment="1">
      <alignment horizontal="left" vertical="center"/>
    </xf>
    <xf numFmtId="0" fontId="96" fillId="0" borderId="118" xfId="0" applyFont="1" applyBorder="1" applyAlignment="1">
      <alignment horizontal="left" vertical="center"/>
    </xf>
    <xf numFmtId="0" fontId="96" fillId="0" borderId="36" xfId="0" applyFont="1" applyBorder="1" applyAlignment="1">
      <alignment horizontal="left" vertical="center"/>
    </xf>
    <xf numFmtId="0" fontId="108" fillId="0" borderId="140" xfId="0" applyFont="1" applyBorder="1" applyAlignment="1">
      <alignment horizontal="center" vertical="center"/>
    </xf>
    <xf numFmtId="0" fontId="92" fillId="0" borderId="137" xfId="0" applyFont="1" applyBorder="1" applyAlignment="1">
      <alignment horizontal="left" vertical="center" wrapText="1"/>
    </xf>
    <xf numFmtId="0" fontId="92" fillId="0" borderId="140" xfId="0" applyFont="1" applyBorder="1" applyAlignment="1">
      <alignment horizontal="left" vertical="center" wrapText="1"/>
    </xf>
    <xf numFmtId="0" fontId="92" fillId="0" borderId="38" xfId="0" applyFont="1" applyBorder="1" applyAlignment="1">
      <alignment horizontal="left" vertical="center" wrapText="1"/>
    </xf>
    <xf numFmtId="0" fontId="5" fillId="77" borderId="38" xfId="0" applyFont="1" applyFill="1" applyBorder="1" applyAlignment="1">
      <alignment horizontal="center" vertical="center" wrapText="1"/>
    </xf>
    <xf numFmtId="0" fontId="5" fillId="77" borderId="37" xfId="0" applyFont="1" applyFill="1" applyBorder="1" applyAlignment="1">
      <alignment horizontal="center" vertical="center" wrapText="1"/>
    </xf>
    <xf numFmtId="0" fontId="5" fillId="0" borderId="157" xfId="0" applyFont="1" applyBorder="1" applyAlignment="1">
      <alignment horizontal="center" vertical="center"/>
    </xf>
    <xf numFmtId="0" fontId="5" fillId="0" borderId="140" xfId="0" applyFont="1" applyBorder="1" applyAlignment="1">
      <alignment horizontal="center" vertical="center"/>
    </xf>
    <xf numFmtId="0" fontId="5" fillId="0" borderId="38" xfId="0" applyFont="1" applyBorder="1" applyAlignment="1">
      <alignment horizontal="center" vertical="center"/>
    </xf>
    <xf numFmtId="0" fontId="95" fillId="0" borderId="42" xfId="0" applyFont="1" applyBorder="1" applyAlignment="1">
      <alignment horizontal="center" vertical="center"/>
    </xf>
    <xf numFmtId="0" fontId="95" fillId="0" borderId="58" xfId="0" applyFont="1" applyBorder="1" applyAlignment="1">
      <alignment horizontal="center" vertical="center"/>
    </xf>
    <xf numFmtId="0" fontId="95" fillId="0" borderId="170" xfId="0" applyFont="1" applyBorder="1" applyAlignment="1">
      <alignment horizontal="center" vertical="center"/>
    </xf>
    <xf numFmtId="0" fontId="95" fillId="0" borderId="10" xfId="0" applyFont="1" applyBorder="1" applyAlignment="1">
      <alignment horizontal="center" vertical="center"/>
    </xf>
    <xf numFmtId="0" fontId="95" fillId="0" borderId="0" xfId="0" applyFont="1" applyAlignment="1">
      <alignment horizontal="center" vertical="center"/>
    </xf>
    <xf numFmtId="0" fontId="95" fillId="0" borderId="32" xfId="0" applyFont="1" applyBorder="1" applyAlignment="1">
      <alignment horizontal="center" vertical="center"/>
    </xf>
    <xf numFmtId="0" fontId="95" fillId="0" borderId="41" xfId="0" applyFont="1" applyBorder="1" applyAlignment="1">
      <alignment horizontal="center"/>
    </xf>
    <xf numFmtId="0" fontId="95" fillId="0" borderId="163" xfId="0" applyFont="1" applyBorder="1" applyAlignment="1">
      <alignment horizontal="center"/>
    </xf>
    <xf numFmtId="0" fontId="96" fillId="0" borderId="41" xfId="0" applyFont="1" applyBorder="1" applyAlignment="1">
      <alignment horizontal="center" vertical="center"/>
    </xf>
    <xf numFmtId="0" fontId="96" fillId="0" borderId="163" xfId="0" applyFont="1" applyBorder="1" applyAlignment="1">
      <alignment horizontal="center" vertical="center"/>
    </xf>
    <xf numFmtId="0" fontId="95" fillId="0" borderId="41" xfId="0" applyFont="1" applyBorder="1" applyAlignment="1">
      <alignment horizontal="center" vertical="center"/>
    </xf>
    <xf numFmtId="0" fontId="95" fillId="0" borderId="163" xfId="0" applyFont="1" applyBorder="1" applyAlignment="1">
      <alignment horizontal="center" vertical="center"/>
    </xf>
    <xf numFmtId="0" fontId="95" fillId="0" borderId="46" xfId="0" applyFont="1" applyBorder="1" applyAlignment="1">
      <alignment horizontal="center" vertical="center"/>
    </xf>
    <xf numFmtId="0" fontId="96" fillId="0" borderId="46" xfId="0" applyFont="1" applyBorder="1" applyAlignment="1">
      <alignment horizontal="center" vertical="center"/>
    </xf>
    <xf numFmtId="0" fontId="95" fillId="0" borderId="46" xfId="0" applyFont="1" applyBorder="1" applyAlignment="1">
      <alignment horizontal="center"/>
    </xf>
    <xf numFmtId="0" fontId="95" fillId="0" borderId="167" xfId="0" applyFont="1" applyBorder="1" applyAlignment="1">
      <alignment horizontal="center" vertical="center"/>
    </xf>
    <xf numFmtId="0" fontId="95" fillId="0" borderId="168" xfId="0" applyFont="1" applyBorder="1" applyAlignment="1">
      <alignment horizontal="center" vertical="center"/>
    </xf>
    <xf numFmtId="0" fontId="95" fillId="0" borderId="169" xfId="0" applyFont="1" applyBorder="1" applyAlignment="1">
      <alignment horizontal="center" vertical="center"/>
    </xf>
    <xf numFmtId="0" fontId="3" fillId="0" borderId="21" xfId="0" applyFont="1" applyBorder="1" applyAlignment="1">
      <alignment horizontal="left" vertical="center"/>
    </xf>
    <xf numFmtId="0" fontId="3" fillId="0" borderId="149" xfId="0" applyFont="1" applyBorder="1" applyAlignment="1">
      <alignment horizontal="left" vertical="center"/>
    </xf>
    <xf numFmtId="0" fontId="19" fillId="0" borderId="164" xfId="0" applyFont="1" applyBorder="1" applyAlignment="1">
      <alignment horizontal="left" vertical="center" wrapText="1"/>
    </xf>
    <xf numFmtId="0" fontId="19" fillId="0" borderId="165" xfId="0" applyFont="1" applyBorder="1" applyAlignment="1">
      <alignment horizontal="left" vertical="center" wrapText="1"/>
    </xf>
    <xf numFmtId="0" fontId="19" fillId="0" borderId="166" xfId="0" applyFont="1" applyBorder="1" applyAlignment="1">
      <alignment horizontal="left" vertical="center" wrapText="1"/>
    </xf>
    <xf numFmtId="0" fontId="95" fillId="0" borderId="42" xfId="0" applyFont="1" applyBorder="1" applyAlignment="1">
      <alignment horizontal="left" vertical="center" wrapText="1"/>
    </xf>
    <xf numFmtId="0" fontId="95" fillId="0" borderId="58" xfId="0" applyFont="1" applyBorder="1" applyAlignment="1">
      <alignment horizontal="left" vertical="center" wrapText="1"/>
    </xf>
    <xf numFmtId="0" fontId="95" fillId="0" borderId="170" xfId="0" applyFont="1" applyBorder="1" applyAlignment="1">
      <alignment horizontal="left" vertical="center" wrapText="1"/>
    </xf>
    <xf numFmtId="0" fontId="95" fillId="0" borderId="167" xfId="0" applyFont="1" applyBorder="1" applyAlignment="1">
      <alignment horizontal="left" vertical="center" wrapText="1"/>
    </xf>
    <xf numFmtId="0" fontId="95" fillId="0" borderId="168" xfId="0" applyFont="1" applyBorder="1" applyAlignment="1">
      <alignment horizontal="left" vertical="center" wrapText="1"/>
    </xf>
    <xf numFmtId="0" fontId="95" fillId="0" borderId="169" xfId="0" applyFont="1" applyBorder="1" applyAlignment="1">
      <alignment horizontal="left" vertical="center" wrapText="1"/>
    </xf>
    <xf numFmtId="0" fontId="19" fillId="0" borderId="33" xfId="0" applyFont="1" applyBorder="1" applyAlignment="1">
      <alignment horizontal="left" vertical="center" wrapText="1"/>
    </xf>
    <xf numFmtId="0" fontId="19" fillId="0" borderId="21" xfId="0" applyFont="1" applyBorder="1" applyAlignment="1">
      <alignment horizontal="left" vertical="center" wrapText="1"/>
    </xf>
    <xf numFmtId="0" fontId="19" fillId="0" borderId="55" xfId="0" applyFont="1" applyBorder="1" applyAlignment="1">
      <alignment horizontal="left" vertical="center" wrapText="1"/>
    </xf>
    <xf numFmtId="0" fontId="6" fillId="0" borderId="46" xfId="0" applyFont="1" applyBorder="1" applyAlignment="1">
      <alignment horizontal="center" vertical="center"/>
    </xf>
    <xf numFmtId="0" fontId="6" fillId="0" borderId="163" xfId="0" applyFont="1" applyBorder="1" applyAlignment="1">
      <alignment horizontal="center" vertical="center"/>
    </xf>
    <xf numFmtId="0" fontId="3" fillId="0" borderId="46" xfId="0" applyFont="1" applyBorder="1" applyAlignment="1">
      <alignment horizontal="center" vertical="center"/>
    </xf>
    <xf numFmtId="0" fontId="19" fillId="0" borderId="162" xfId="0" applyFont="1" applyBorder="1" applyAlignment="1">
      <alignment horizontal="left" vertical="center" wrapText="1"/>
    </xf>
    <xf numFmtId="0" fontId="19" fillId="0" borderId="141" xfId="0" applyFont="1" applyBorder="1" applyAlignment="1">
      <alignment horizontal="left" vertical="center" wrapText="1"/>
    </xf>
    <xf numFmtId="0" fontId="19" fillId="0" borderId="159" xfId="0" applyFont="1" applyBorder="1" applyAlignment="1">
      <alignment horizontal="left" vertical="center" wrapText="1"/>
    </xf>
    <xf numFmtId="0" fontId="95" fillId="0" borderId="42" xfId="0" applyFont="1" applyBorder="1" applyAlignment="1">
      <alignment horizontal="center" vertical="center" wrapText="1"/>
    </xf>
    <xf numFmtId="0" fontId="95" fillId="0" borderId="58" xfId="0" applyFont="1" applyBorder="1" applyAlignment="1">
      <alignment horizontal="center" vertical="center" wrapText="1"/>
    </xf>
    <xf numFmtId="0" fontId="95" fillId="0" borderId="170" xfId="0" applyFont="1" applyBorder="1" applyAlignment="1">
      <alignment horizontal="center" vertical="center" wrapText="1"/>
    </xf>
    <xf numFmtId="0" fontId="95" fillId="0" borderId="10" xfId="0" applyFont="1" applyBorder="1" applyAlignment="1">
      <alignment horizontal="center" vertical="center" wrapText="1"/>
    </xf>
    <xf numFmtId="0" fontId="95" fillId="0" borderId="0" xfId="0" applyFont="1" applyAlignment="1">
      <alignment horizontal="center" vertical="center" wrapText="1"/>
    </xf>
    <xf numFmtId="0" fontId="95" fillId="0" borderId="32" xfId="0" applyFont="1" applyBorder="1" applyAlignment="1">
      <alignment horizontal="center" vertical="center" wrapText="1"/>
    </xf>
    <xf numFmtId="0" fontId="95" fillId="0" borderId="167" xfId="0" applyFont="1" applyBorder="1" applyAlignment="1">
      <alignment horizontal="center" vertical="center" wrapText="1"/>
    </xf>
    <xf numFmtId="0" fontId="95" fillId="0" borderId="168" xfId="0" applyFont="1" applyBorder="1" applyAlignment="1">
      <alignment horizontal="center" vertical="center" wrapText="1"/>
    </xf>
    <xf numFmtId="0" fontId="95" fillId="0" borderId="169" xfId="0" applyFont="1" applyBorder="1" applyAlignment="1">
      <alignment horizontal="center" vertical="center" wrapText="1"/>
    </xf>
    <xf numFmtId="0" fontId="19" fillId="0" borderId="41" xfId="0" applyFont="1" applyBorder="1" applyAlignment="1">
      <alignment horizontal="center" vertical="top" wrapText="1"/>
    </xf>
    <xf numFmtId="0" fontId="19" fillId="0" borderId="163" xfId="0" applyFont="1" applyBorder="1" applyAlignment="1">
      <alignment horizontal="center" vertical="top" wrapText="1"/>
    </xf>
    <xf numFmtId="0" fontId="95" fillId="0" borderId="41" xfId="0" applyFont="1" applyBorder="1" applyAlignment="1">
      <alignment horizontal="center" vertical="center" wrapText="1"/>
    </xf>
    <xf numFmtId="0" fontId="95" fillId="0" borderId="90" xfId="0" applyFont="1" applyBorder="1" applyAlignment="1">
      <alignment horizontal="left" vertical="center" wrapText="1"/>
    </xf>
    <xf numFmtId="0" fontId="95" fillId="0" borderId="171" xfId="0" applyFont="1" applyBorder="1" applyAlignment="1">
      <alignment horizontal="left" vertical="center" wrapText="1"/>
    </xf>
    <xf numFmtId="0" fontId="95" fillId="0" borderId="172" xfId="0" applyFont="1" applyBorder="1" applyAlignment="1">
      <alignment horizontal="left" vertical="center" wrapText="1"/>
    </xf>
    <xf numFmtId="0" fontId="95" fillId="0" borderId="143" xfId="0" applyFont="1" applyBorder="1" applyAlignment="1">
      <alignment horizontal="center" vertical="top" wrapText="1"/>
    </xf>
    <xf numFmtId="0" fontId="95" fillId="0" borderId="46" xfId="0" applyFont="1" applyBorder="1" applyAlignment="1">
      <alignment horizontal="center" vertical="top" wrapText="1"/>
    </xf>
    <xf numFmtId="0" fontId="95" fillId="0" borderId="164" xfId="0" applyFont="1" applyBorder="1" applyAlignment="1">
      <alignment horizontal="left" vertical="center"/>
    </xf>
    <xf numFmtId="0" fontId="95" fillId="0" borderId="165" xfId="0" applyFont="1" applyBorder="1" applyAlignment="1">
      <alignment horizontal="left" vertical="center"/>
    </xf>
    <xf numFmtId="0" fontId="95" fillId="0" borderId="166" xfId="0" applyFont="1" applyBorder="1" applyAlignment="1">
      <alignment horizontal="left" vertical="center"/>
    </xf>
    <xf numFmtId="0" fontId="1" fillId="0" borderId="0" xfId="0" applyFont="1" applyAlignment="1">
      <alignment horizontal="center"/>
    </xf>
    <xf numFmtId="0" fontId="3" fillId="0" borderId="90" xfId="0" applyFont="1" applyBorder="1" applyAlignment="1">
      <alignment horizontal="left" vertical="center"/>
    </xf>
    <xf numFmtId="0" fontId="3" fillId="0" borderId="171" xfId="0" applyFont="1" applyBorder="1" applyAlignment="1">
      <alignment horizontal="left" vertical="center"/>
    </xf>
    <xf numFmtId="0" fontId="3" fillId="0" borderId="172" xfId="0" applyFont="1" applyBorder="1" applyAlignment="1">
      <alignment horizontal="left" vertical="center"/>
    </xf>
    <xf numFmtId="0" fontId="95" fillId="0" borderId="27" xfId="0" applyFont="1" applyBorder="1" applyAlignment="1">
      <alignment horizontal="left" vertical="center"/>
    </xf>
    <xf numFmtId="0" fontId="19" fillId="0" borderId="142" xfId="0" applyFont="1" applyBorder="1" applyAlignment="1">
      <alignment horizontal="left" vertical="center" wrapText="1"/>
    </xf>
    <xf numFmtId="0" fontId="108" fillId="0" borderId="42" xfId="0" applyFont="1" applyBorder="1" applyAlignment="1">
      <alignment horizontal="center" vertical="center" wrapText="1"/>
    </xf>
    <xf numFmtId="0" fontId="108" fillId="0" borderId="58" xfId="0" applyFont="1" applyBorder="1" applyAlignment="1">
      <alignment horizontal="center" vertical="center" wrapText="1"/>
    </xf>
    <xf numFmtId="0" fontId="108" fillId="0" borderId="170" xfId="0" applyFont="1" applyBorder="1" applyAlignment="1">
      <alignment horizontal="center" vertical="center" wrapText="1"/>
    </xf>
    <xf numFmtId="0" fontId="108" fillId="0" borderId="10" xfId="0" applyFont="1" applyBorder="1" applyAlignment="1">
      <alignment horizontal="center" vertical="center" wrapText="1"/>
    </xf>
    <xf numFmtId="0" fontId="108" fillId="0" borderId="0" xfId="0" applyFont="1" applyAlignment="1">
      <alignment horizontal="center" vertical="center" wrapText="1"/>
    </xf>
    <xf numFmtId="0" fontId="108" fillId="0" borderId="32" xfId="0" applyFont="1" applyBorder="1" applyAlignment="1">
      <alignment horizontal="center" vertical="center" wrapText="1"/>
    </xf>
    <xf numFmtId="0" fontId="108" fillId="0" borderId="167" xfId="0" applyFont="1" applyBorder="1" applyAlignment="1">
      <alignment horizontal="center" vertical="center" wrapText="1"/>
    </xf>
    <xf numFmtId="0" fontId="108" fillId="0" borderId="168" xfId="0" applyFont="1" applyBorder="1" applyAlignment="1">
      <alignment horizontal="center" vertical="center" wrapText="1"/>
    </xf>
    <xf numFmtId="0" fontId="108" fillId="0" borderId="169" xfId="0" applyFont="1" applyBorder="1" applyAlignment="1">
      <alignment horizontal="center" vertical="center" wrapText="1"/>
    </xf>
    <xf numFmtId="0" fontId="5" fillId="0" borderId="137" xfId="0" applyFont="1" applyBorder="1" applyAlignment="1">
      <alignment horizontal="center" vertical="center"/>
    </xf>
    <xf numFmtId="0" fontId="5" fillId="0" borderId="173"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Alignment="1">
      <alignment horizontal="center" vertical="center"/>
    </xf>
    <xf numFmtId="0" fontId="3" fillId="0" borderId="32" xfId="0" applyFont="1" applyBorder="1" applyAlignment="1">
      <alignment horizontal="center" vertical="center"/>
    </xf>
    <xf numFmtId="0" fontId="3" fillId="0" borderId="167" xfId="0" applyFont="1" applyBorder="1" applyAlignment="1">
      <alignment horizontal="center" vertical="center"/>
    </xf>
    <xf numFmtId="0" fontId="3" fillId="0" borderId="168" xfId="0" applyFont="1" applyBorder="1" applyAlignment="1">
      <alignment horizontal="center" vertical="center"/>
    </xf>
    <xf numFmtId="0" fontId="3" fillId="0" borderId="169" xfId="0" applyFont="1" applyBorder="1" applyAlignment="1">
      <alignment horizontal="center" vertical="center"/>
    </xf>
    <xf numFmtId="0" fontId="3" fillId="0" borderId="0" xfId="0" applyFont="1" applyAlignment="1">
      <alignment horizontal="left" vertical="center" wrapText="1"/>
    </xf>
    <xf numFmtId="0" fontId="41" fillId="0" borderId="0" xfId="0" applyFont="1" applyAlignment="1">
      <alignment horizontal="center"/>
    </xf>
    <xf numFmtId="0" fontId="3" fillId="0" borderId="0" xfId="0" applyFont="1" applyAlignment="1">
      <alignment vertical="center" wrapText="1"/>
    </xf>
    <xf numFmtId="0" fontId="95" fillId="0" borderId="42" xfId="0" applyFont="1" applyBorder="1" applyAlignment="1">
      <alignment horizontal="left" vertical="center"/>
    </xf>
    <xf numFmtId="0" fontId="95" fillId="0" borderId="58" xfId="0" applyFont="1" applyBorder="1" applyAlignment="1">
      <alignment horizontal="left" vertical="center"/>
    </xf>
    <xf numFmtId="0" fontId="95" fillId="0" borderId="170" xfId="0" applyFont="1" applyBorder="1" applyAlignment="1">
      <alignment horizontal="left" vertical="center"/>
    </xf>
    <xf numFmtId="0" fontId="95" fillId="0" borderId="167" xfId="0" applyFont="1" applyBorder="1" applyAlignment="1">
      <alignment horizontal="left" vertical="center"/>
    </xf>
    <xf numFmtId="0" fontId="95" fillId="0" borderId="168" xfId="0" applyFont="1" applyBorder="1" applyAlignment="1">
      <alignment horizontal="left" vertical="center"/>
    </xf>
    <xf numFmtId="0" fontId="95" fillId="0" borderId="169" xfId="0" applyFont="1" applyBorder="1" applyAlignment="1">
      <alignment horizontal="left" vertical="center"/>
    </xf>
    <xf numFmtId="0" fontId="19" fillId="0" borderId="26" xfId="0" applyFont="1" applyBorder="1" applyAlignment="1">
      <alignment horizontal="left" vertical="center" wrapText="1"/>
    </xf>
    <xf numFmtId="0" fontId="3" fillId="61" borderId="144" xfId="0" applyFont="1" applyFill="1" applyBorder="1" applyAlignment="1">
      <alignment horizontal="center" vertical="center" wrapText="1"/>
    </xf>
    <xf numFmtId="0" fontId="3" fillId="61" borderId="145" xfId="0" applyFont="1" applyFill="1" applyBorder="1" applyAlignment="1">
      <alignment horizontal="center" vertical="center" wrapText="1"/>
    </xf>
    <xf numFmtId="0" fontId="3" fillId="88" borderId="144" xfId="0" applyFont="1" applyFill="1" applyBorder="1" applyAlignment="1">
      <alignment horizontal="center" vertical="center" wrapText="1"/>
    </xf>
    <xf numFmtId="0" fontId="3" fillId="88" borderId="145" xfId="0" applyFont="1" applyFill="1" applyBorder="1" applyAlignment="1">
      <alignment horizontal="center" vertical="center" wrapText="1"/>
    </xf>
    <xf numFmtId="0" fontId="3" fillId="0" borderId="0" xfId="0" applyFont="1" applyAlignment="1">
      <alignment horizontal="center" vertical="center" wrapText="1"/>
    </xf>
    <xf numFmtId="0" fontId="8" fillId="25" borderId="17" xfId="0" applyFont="1" applyFill="1" applyBorder="1" applyAlignment="1">
      <alignment horizontal="center" vertical="center" wrapText="1"/>
    </xf>
    <xf numFmtId="0" fontId="8" fillId="25" borderId="30" xfId="0" applyFont="1" applyFill="1" applyBorder="1" applyAlignment="1">
      <alignment horizontal="center" vertical="center" wrapText="1"/>
    </xf>
    <xf numFmtId="0" fontId="19" fillId="66"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66" borderId="17" xfId="0" applyFont="1" applyFill="1" applyBorder="1" applyAlignment="1">
      <alignment horizontal="center" vertical="center" wrapText="1"/>
    </xf>
    <xf numFmtId="0" fontId="3" fillId="66" borderId="29" xfId="0" applyFont="1" applyFill="1" applyBorder="1" applyAlignment="1">
      <alignment horizontal="center" vertical="center" wrapText="1"/>
    </xf>
    <xf numFmtId="0" fontId="3" fillId="66" borderId="30" xfId="0" applyFont="1" applyFill="1" applyBorder="1" applyAlignment="1">
      <alignment horizontal="center" vertical="center" wrapText="1"/>
    </xf>
    <xf numFmtId="0" fontId="3" fillId="66" borderId="33" xfId="0" applyFont="1" applyFill="1" applyBorder="1" applyAlignment="1">
      <alignment horizontal="center" vertical="center" wrapText="1"/>
    </xf>
    <xf numFmtId="0" fontId="3" fillId="66" borderId="145" xfId="0" applyFont="1" applyFill="1" applyBorder="1" applyAlignment="1">
      <alignment horizontal="center" vertical="center" wrapText="1"/>
    </xf>
    <xf numFmtId="0" fontId="3" fillId="66" borderId="146" xfId="0" applyFont="1" applyFill="1" applyBorder="1" applyAlignment="1">
      <alignment horizontal="center" vertical="center" wrapText="1"/>
    </xf>
    <xf numFmtId="0" fontId="3" fillId="66" borderId="144" xfId="0" applyFont="1" applyFill="1" applyBorder="1" applyAlignment="1">
      <alignment horizontal="center" vertical="center" wrapText="1"/>
    </xf>
    <xf numFmtId="0" fontId="3" fillId="88" borderId="146" xfId="0" applyFont="1" applyFill="1" applyBorder="1" applyAlignment="1">
      <alignment horizontal="center" vertical="center" wrapText="1"/>
    </xf>
    <xf numFmtId="0" fontId="3" fillId="0" borderId="32"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10" xfId="0" applyFont="1" applyBorder="1" applyAlignment="1">
      <alignment horizontal="center" vertical="center" wrapText="1"/>
    </xf>
    <xf numFmtId="0" fontId="3" fillId="68" borderId="144" xfId="0" applyFont="1" applyFill="1" applyBorder="1" applyAlignment="1">
      <alignment horizontal="center" vertical="center" wrapText="1"/>
    </xf>
    <xf numFmtId="0" fontId="3" fillId="68" borderId="145" xfId="0" applyFont="1" applyFill="1" applyBorder="1" applyAlignment="1">
      <alignment horizontal="center" vertical="center" wrapText="1"/>
    </xf>
    <xf numFmtId="0" fontId="3" fillId="68" borderId="146" xfId="0" applyFont="1" applyFill="1" applyBorder="1" applyAlignment="1">
      <alignment horizontal="center" vertical="center" wrapText="1"/>
    </xf>
    <xf numFmtId="0" fontId="3" fillId="80" borderId="144" xfId="0" applyFont="1" applyFill="1" applyBorder="1" applyAlignment="1">
      <alignment horizontal="center" vertical="center" wrapText="1"/>
    </xf>
    <xf numFmtId="0" fontId="3" fillId="80" borderId="146" xfId="0" applyFont="1" applyFill="1" applyBorder="1" applyAlignment="1">
      <alignment horizontal="center" vertical="center" wrapText="1"/>
    </xf>
    <xf numFmtId="0" fontId="3" fillId="110" borderId="144" xfId="0" applyFont="1" applyFill="1" applyBorder="1" applyAlignment="1">
      <alignment horizontal="center" vertical="center" wrapText="1"/>
    </xf>
    <xf numFmtId="0" fontId="3" fillId="110" borderId="146" xfId="0" applyFont="1" applyFill="1" applyBorder="1" applyAlignment="1">
      <alignment horizontal="center" vertical="center" wrapText="1"/>
    </xf>
    <xf numFmtId="0" fontId="3" fillId="25" borderId="17" xfId="0" applyFont="1" applyFill="1" applyBorder="1" applyAlignment="1">
      <alignment horizontal="center" vertical="center" wrapText="1"/>
    </xf>
    <xf numFmtId="0" fontId="3" fillId="25" borderId="29" xfId="0" applyFont="1" applyFill="1" applyBorder="1" applyAlignment="1">
      <alignment horizontal="center" vertical="center" wrapText="1"/>
    </xf>
    <xf numFmtId="0" fontId="19" fillId="66" borderId="17" xfId="0" applyFont="1" applyFill="1" applyBorder="1" applyAlignment="1">
      <alignment horizontal="center" vertical="center" wrapText="1"/>
    </xf>
    <xf numFmtId="0" fontId="19" fillId="66" borderId="29" xfId="0" applyFont="1" applyFill="1" applyBorder="1" applyAlignment="1">
      <alignment horizontal="center" vertical="center" wrapText="1"/>
    </xf>
    <xf numFmtId="0" fontId="19" fillId="66" borderId="30" xfId="0" applyFont="1" applyFill="1" applyBorder="1" applyAlignment="1">
      <alignment horizontal="center" vertical="center" wrapText="1"/>
    </xf>
    <xf numFmtId="0" fontId="3" fillId="26" borderId="17" xfId="0" applyFont="1" applyFill="1" applyBorder="1" applyAlignment="1">
      <alignment horizontal="center" vertical="center" wrapText="1"/>
    </xf>
    <xf numFmtId="0" fontId="3" fillId="26" borderId="29" xfId="0" applyFont="1" applyFill="1" applyBorder="1" applyAlignment="1">
      <alignment horizontal="center" vertical="center" wrapText="1"/>
    </xf>
    <xf numFmtId="0" fontId="3" fillId="26" borderId="30" xfId="0" applyFont="1" applyFill="1" applyBorder="1" applyAlignment="1">
      <alignment horizontal="center" vertical="center" wrapText="1"/>
    </xf>
    <xf numFmtId="0" fontId="19" fillId="81" borderId="17" xfId="0" applyFont="1" applyFill="1" applyBorder="1" applyAlignment="1">
      <alignment horizontal="center" vertical="center" wrapText="1"/>
    </xf>
    <xf numFmtId="0" fontId="19" fillId="81" borderId="29" xfId="0" applyFont="1" applyFill="1" applyBorder="1" applyAlignment="1">
      <alignment horizontal="center" vertical="center" wrapText="1"/>
    </xf>
    <xf numFmtId="0" fontId="19" fillId="81" borderId="30" xfId="0" applyFont="1" applyFill="1" applyBorder="1" applyAlignment="1">
      <alignment horizontal="center" vertical="center" wrapText="1"/>
    </xf>
    <xf numFmtId="0" fontId="3" fillId="68" borderId="162" xfId="0" applyFont="1" applyFill="1" applyBorder="1" applyAlignment="1">
      <alignment horizontal="center" vertical="center" wrapText="1"/>
    </xf>
    <xf numFmtId="0" fontId="3" fillId="68" borderId="141" xfId="0" applyFont="1" applyFill="1" applyBorder="1" applyAlignment="1">
      <alignment horizontal="center" vertical="center" wrapText="1"/>
    </xf>
    <xf numFmtId="0" fontId="3" fillId="68" borderId="159" xfId="0" applyFont="1" applyFill="1" applyBorder="1" applyAlignment="1">
      <alignment horizontal="center" vertical="center" wrapText="1"/>
    </xf>
    <xf numFmtId="0" fontId="3" fillId="0" borderId="17" xfId="0" applyFont="1" applyBorder="1" applyAlignment="1">
      <alignment horizontal="center" vertical="center" wrapText="1"/>
    </xf>
    <xf numFmtId="0" fontId="3" fillId="26" borderId="144" xfId="0" applyFont="1" applyFill="1" applyBorder="1" applyAlignment="1">
      <alignment horizontal="center" vertical="center" wrapText="1"/>
    </xf>
    <xf numFmtId="0" fontId="3" fillId="26" borderId="145" xfId="0" applyFont="1" applyFill="1" applyBorder="1" applyAlignment="1">
      <alignment horizontal="center" vertical="center" wrapText="1"/>
    </xf>
    <xf numFmtId="0" fontId="3" fillId="26" borderId="146" xfId="0" applyFont="1" applyFill="1" applyBorder="1" applyAlignment="1">
      <alignment horizontal="center" vertical="center" wrapText="1"/>
    </xf>
    <xf numFmtId="0" fontId="95" fillId="66" borderId="144" xfId="0" applyFont="1" applyFill="1" applyBorder="1" applyAlignment="1">
      <alignment horizontal="center" vertical="center" wrapText="1"/>
    </xf>
    <xf numFmtId="0" fontId="95" fillId="66" borderId="145" xfId="0" applyFont="1" applyFill="1" applyBorder="1" applyAlignment="1">
      <alignment horizontal="center" vertical="center" wrapText="1"/>
    </xf>
    <xf numFmtId="0" fontId="95" fillId="66" borderId="146" xfId="0" applyFont="1" applyFill="1" applyBorder="1" applyAlignment="1">
      <alignment horizontal="center" vertical="center" wrapText="1"/>
    </xf>
    <xf numFmtId="0" fontId="3" fillId="66" borderId="21" xfId="0" applyFont="1" applyFill="1" applyBorder="1" applyAlignment="1">
      <alignment horizontal="center" vertical="center" wrapText="1"/>
    </xf>
    <xf numFmtId="0" fontId="3" fillId="66" borderId="55" xfId="0" applyFont="1" applyFill="1" applyBorder="1" applyAlignment="1">
      <alignment horizontal="center" vertical="center" wrapText="1"/>
    </xf>
    <xf numFmtId="0" fontId="3" fillId="66" borderId="29" xfId="0" applyFont="1" applyFill="1" applyBorder="1" applyAlignment="1">
      <alignment horizontal="center" vertical="center"/>
    </xf>
    <xf numFmtId="0" fontId="3" fillId="66" borderId="30" xfId="0" applyFont="1" applyFill="1" applyBorder="1" applyAlignment="1">
      <alignment horizontal="center" vertical="center"/>
    </xf>
    <xf numFmtId="0" fontId="3" fillId="68" borderId="20" xfId="0" applyFont="1" applyFill="1" applyBorder="1" applyAlignment="1">
      <alignment horizontal="center" vertical="center" wrapText="1"/>
    </xf>
    <xf numFmtId="0" fontId="3" fillId="68" borderId="22" xfId="0" applyFont="1" applyFill="1" applyBorder="1" applyAlignment="1">
      <alignment horizontal="center" vertical="center"/>
    </xf>
    <xf numFmtId="0" fontId="3" fillId="68" borderId="31" xfId="0" applyFont="1" applyFill="1" applyBorder="1" applyAlignment="1">
      <alignment horizontal="center" vertical="center"/>
    </xf>
    <xf numFmtId="0" fontId="3" fillId="68" borderId="18"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61" borderId="0" xfId="0" applyFont="1" applyFill="1" applyAlignment="1">
      <alignment horizontal="center" vertical="center" wrapText="1"/>
    </xf>
    <xf numFmtId="0" fontId="0" fillId="61" borderId="0" xfId="0" applyFill="1" applyAlignment="1">
      <alignment horizontal="center" vertical="center"/>
    </xf>
    <xf numFmtId="0" fontId="3" fillId="66" borderId="144" xfId="0" applyFont="1" applyFill="1" applyBorder="1" applyAlignment="1">
      <alignment horizontal="center" vertical="top" wrapText="1"/>
    </xf>
    <xf numFmtId="0" fontId="3" fillId="66" borderId="145" xfId="0" applyFont="1" applyFill="1" applyBorder="1" applyAlignment="1">
      <alignment horizontal="center" vertical="top" wrapText="1"/>
    </xf>
    <xf numFmtId="0" fontId="3" fillId="66" borderId="146" xfId="0" applyFont="1" applyFill="1" applyBorder="1" applyAlignment="1">
      <alignment horizontal="center" vertical="top" wrapText="1"/>
    </xf>
    <xf numFmtId="0" fontId="3" fillId="0" borderId="20" xfId="0" applyFont="1" applyBorder="1" applyAlignment="1">
      <alignment horizontal="center" vertical="center"/>
    </xf>
    <xf numFmtId="0" fontId="17" fillId="66" borderId="17" xfId="0" applyFont="1" applyFill="1" applyBorder="1" applyAlignment="1">
      <alignment horizontal="center" vertical="center" wrapText="1"/>
    </xf>
    <xf numFmtId="0" fontId="17" fillId="66" borderId="29" xfId="0" applyFont="1" applyFill="1" applyBorder="1" applyAlignment="1">
      <alignment horizontal="center" vertical="center" wrapText="1"/>
    </xf>
    <xf numFmtId="0" fontId="17" fillId="66" borderId="30" xfId="0" applyFont="1" applyFill="1" applyBorder="1" applyAlignment="1">
      <alignment horizontal="center" vertical="center" wrapText="1"/>
    </xf>
    <xf numFmtId="0" fontId="3" fillId="0" borderId="30" xfId="0" applyFont="1" applyBorder="1" applyAlignment="1">
      <alignment horizontal="center" vertical="center" wrapText="1"/>
    </xf>
    <xf numFmtId="0" fontId="3" fillId="68" borderId="17" xfId="0" applyFont="1" applyFill="1" applyBorder="1" applyAlignment="1">
      <alignment horizontal="center" vertical="center" wrapText="1"/>
    </xf>
    <xf numFmtId="0" fontId="3" fillId="68" borderId="29" xfId="0" applyFont="1" applyFill="1" applyBorder="1" applyAlignment="1">
      <alignment horizontal="center" vertical="center"/>
    </xf>
    <xf numFmtId="0" fontId="3" fillId="68" borderId="30" xfId="0" applyFont="1" applyFill="1" applyBorder="1" applyAlignment="1">
      <alignment horizontal="center" vertical="center"/>
    </xf>
    <xf numFmtId="0" fontId="19" fillId="66" borderId="144" xfId="0" applyFont="1" applyFill="1" applyBorder="1" applyAlignment="1">
      <alignment horizontal="center" vertical="center" wrapText="1"/>
    </xf>
    <xf numFmtId="0" fontId="19" fillId="66" borderId="145" xfId="0" applyFont="1" applyFill="1" applyBorder="1" applyAlignment="1">
      <alignment horizontal="center" vertical="center" wrapText="1"/>
    </xf>
    <xf numFmtId="0" fontId="19" fillId="66" borderId="146" xfId="0" applyFont="1" applyFill="1" applyBorder="1" applyAlignment="1">
      <alignment horizontal="center" vertical="center" wrapText="1"/>
    </xf>
    <xf numFmtId="0" fontId="3" fillId="0" borderId="29" xfId="0" applyFont="1" applyBorder="1" applyAlignment="1">
      <alignment horizontal="center" vertical="center" wrapText="1"/>
    </xf>
    <xf numFmtId="0" fontId="3" fillId="25" borderId="30"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55" xfId="0" applyFont="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30" xfId="0" applyBorder="1" applyAlignment="1">
      <alignment horizontal="center" vertical="center"/>
    </xf>
    <xf numFmtId="0" fontId="3" fillId="26" borderId="11" xfId="0" applyFont="1" applyFill="1" applyBorder="1" applyAlignment="1">
      <alignment horizontal="center" vertical="center" wrapText="1"/>
    </xf>
    <xf numFmtId="0" fontId="0" fillId="0" borderId="11" xfId="0" applyBorder="1" applyAlignment="1">
      <alignment horizontal="center" vertical="center"/>
    </xf>
    <xf numFmtId="0" fontId="163" fillId="26" borderId="144" xfId="0" applyFont="1" applyFill="1" applyBorder="1" applyAlignment="1">
      <alignment horizontal="center" vertical="center" wrapText="1"/>
    </xf>
    <xf numFmtId="0" fontId="163" fillId="26" borderId="145" xfId="0" applyFont="1" applyFill="1" applyBorder="1" applyAlignment="1">
      <alignment horizontal="center" vertical="center" wrapText="1"/>
    </xf>
    <xf numFmtId="0" fontId="163" fillId="26" borderId="146" xfId="0" applyFont="1" applyFill="1" applyBorder="1" applyAlignment="1">
      <alignment horizontal="center" vertical="center" wrapText="1"/>
    </xf>
    <xf numFmtId="0" fontId="0" fillId="0" borderId="11" xfId="0" applyBorder="1" applyAlignment="1">
      <alignment horizontal="center" vertical="center" wrapText="1"/>
    </xf>
    <xf numFmtId="0" fontId="3" fillId="61" borderId="11" xfId="0" applyFont="1" applyFill="1" applyBorder="1" applyAlignment="1">
      <alignment horizontal="center" vertical="center" wrapText="1"/>
    </xf>
    <xf numFmtId="0" fontId="3" fillId="25" borderId="11" xfId="0" applyFont="1" applyFill="1" applyBorder="1" applyAlignment="1">
      <alignment horizontal="center" vertical="center" wrapText="1"/>
    </xf>
    <xf numFmtId="0" fontId="163" fillId="66" borderId="11" xfId="0" applyFont="1" applyFill="1" applyBorder="1" applyAlignment="1">
      <alignment horizontal="center" vertical="center" wrapText="1"/>
    </xf>
    <xf numFmtId="0" fontId="18" fillId="66" borderId="17" xfId="0" applyFont="1" applyFill="1" applyBorder="1" applyAlignment="1">
      <alignment horizontal="center" vertical="center" wrapText="1"/>
    </xf>
    <xf numFmtId="0" fontId="18" fillId="66" borderId="29" xfId="0" applyFont="1" applyFill="1" applyBorder="1" applyAlignment="1">
      <alignment horizontal="center" vertical="center" wrapText="1"/>
    </xf>
    <xf numFmtId="0" fontId="18" fillId="66" borderId="30" xfId="0" applyFont="1" applyFill="1" applyBorder="1" applyAlignment="1">
      <alignment horizontal="center" vertical="center" wrapText="1"/>
    </xf>
    <xf numFmtId="0" fontId="19" fillId="66" borderId="142" xfId="0" applyFont="1" applyFill="1" applyBorder="1" applyAlignment="1">
      <alignment horizontal="center" vertical="center" wrapText="1"/>
    </xf>
    <xf numFmtId="0" fontId="3" fillId="0" borderId="21" xfId="0" applyFont="1" applyBorder="1" applyAlignment="1">
      <alignment horizontal="center" vertical="center"/>
    </xf>
    <xf numFmtId="0" fontId="19" fillId="81" borderId="11" xfId="0" applyFont="1" applyFill="1" applyBorder="1" applyAlignment="1">
      <alignment horizontal="center" vertical="center" wrapText="1"/>
    </xf>
    <xf numFmtId="0" fontId="3" fillId="88" borderId="17" xfId="0" applyFont="1" applyFill="1" applyBorder="1" applyAlignment="1">
      <alignment horizontal="center" vertical="center" wrapText="1"/>
    </xf>
    <xf numFmtId="0" fontId="3" fillId="88" borderId="29" xfId="0" applyFont="1" applyFill="1" applyBorder="1" applyAlignment="1">
      <alignment horizontal="center" vertical="center" wrapText="1"/>
    </xf>
    <xf numFmtId="0" fontId="3" fillId="88" borderId="30" xfId="0" applyFont="1" applyFill="1" applyBorder="1" applyAlignment="1">
      <alignment horizontal="center" vertical="center" wrapText="1"/>
    </xf>
    <xf numFmtId="0" fontId="3" fillId="61" borderId="17" xfId="0" applyFont="1" applyFill="1" applyBorder="1" applyAlignment="1">
      <alignment horizontal="center" vertical="center" wrapText="1"/>
    </xf>
    <xf numFmtId="0" fontId="3" fillId="61" borderId="29" xfId="0" applyFont="1" applyFill="1" applyBorder="1" applyAlignment="1">
      <alignment horizontal="center" vertical="center" wrapText="1"/>
    </xf>
    <xf numFmtId="0" fontId="3" fillId="61" borderId="30" xfId="0" applyFont="1" applyFill="1" applyBorder="1" applyAlignment="1">
      <alignment horizontal="center" vertical="center" wrapText="1"/>
    </xf>
    <xf numFmtId="0" fontId="95" fillId="0" borderId="11" xfId="0" applyFont="1" applyBorder="1" applyAlignment="1">
      <alignment horizontal="center" vertical="center" wrapText="1"/>
    </xf>
    <xf numFmtId="0" fontId="19" fillId="61" borderId="17" xfId="0" applyFont="1" applyFill="1" applyBorder="1" applyAlignment="1">
      <alignment horizontal="center" vertical="center" wrapText="1"/>
    </xf>
    <xf numFmtId="0" fontId="19" fillId="61" borderId="29" xfId="0" applyFont="1" applyFill="1" applyBorder="1" applyAlignment="1">
      <alignment horizontal="center" vertical="center"/>
    </xf>
    <xf numFmtId="0" fontId="19" fillId="61" borderId="30" xfId="0" applyFont="1" applyFill="1" applyBorder="1" applyAlignment="1">
      <alignment horizontal="center" vertical="center"/>
    </xf>
    <xf numFmtId="0" fontId="3" fillId="24" borderId="29" xfId="0" applyFont="1" applyFill="1" applyBorder="1" applyAlignment="1">
      <alignment horizontal="center" vertical="center"/>
    </xf>
    <xf numFmtId="0" fontId="3" fillId="24" borderId="30" xfId="0" applyFont="1" applyFill="1" applyBorder="1" applyAlignment="1">
      <alignment horizontal="center" vertical="center"/>
    </xf>
    <xf numFmtId="0" fontId="19" fillId="66" borderId="33" xfId="0" applyFont="1" applyFill="1" applyBorder="1" applyAlignment="1">
      <alignment horizontal="center" vertical="center" wrapText="1"/>
    </xf>
    <xf numFmtId="0" fontId="19" fillId="66" borderId="55" xfId="0" applyFont="1" applyFill="1" applyBorder="1" applyAlignment="1">
      <alignment horizontal="center" vertical="center"/>
    </xf>
    <xf numFmtId="0" fontId="3" fillId="24" borderId="11" xfId="0" applyFont="1" applyFill="1" applyBorder="1" applyAlignment="1">
      <alignment horizontal="center" vertical="center" wrapText="1"/>
    </xf>
    <xf numFmtId="0" fontId="3" fillId="24" borderId="11" xfId="0" applyFont="1" applyFill="1" applyBorder="1" applyAlignment="1">
      <alignment horizontal="center" vertical="center"/>
    </xf>
    <xf numFmtId="0" fontId="3" fillId="24" borderId="19" xfId="0" applyFont="1" applyFill="1" applyBorder="1" applyAlignment="1">
      <alignment horizontal="center" vertical="center" wrapText="1"/>
    </xf>
    <xf numFmtId="0" fontId="3" fillId="25" borderId="20"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3" fillId="25" borderId="31" xfId="0" applyFont="1" applyFill="1" applyBorder="1" applyAlignment="1">
      <alignment horizontal="center" vertical="center" wrapText="1"/>
    </xf>
    <xf numFmtId="0" fontId="3" fillId="88" borderId="144" xfId="0" applyFont="1" applyFill="1" applyBorder="1" applyAlignment="1">
      <alignment horizontal="left" vertical="center" wrapText="1"/>
    </xf>
    <xf numFmtId="0" fontId="3" fillId="88" borderId="145" xfId="0" applyFont="1" applyFill="1" applyBorder="1" applyAlignment="1">
      <alignment horizontal="left" vertical="center" wrapText="1"/>
    </xf>
    <xf numFmtId="0" fontId="3" fillId="88" borderId="146" xfId="0" applyFont="1" applyFill="1" applyBorder="1" applyAlignment="1">
      <alignment horizontal="left" vertical="center" wrapText="1"/>
    </xf>
    <xf numFmtId="0" fontId="3" fillId="25" borderId="162" xfId="0" applyFont="1" applyFill="1" applyBorder="1" applyAlignment="1">
      <alignment horizontal="center" vertical="center" wrapText="1"/>
    </xf>
    <xf numFmtId="0" fontId="3" fillId="25" borderId="141" xfId="0" applyFont="1" applyFill="1" applyBorder="1" applyAlignment="1">
      <alignment horizontal="center" vertical="center" wrapText="1"/>
    </xf>
    <xf numFmtId="0" fontId="3" fillId="25" borderId="159" xfId="0" applyFont="1" applyFill="1" applyBorder="1" applyAlignment="1">
      <alignment horizontal="center" vertical="center" wrapText="1"/>
    </xf>
    <xf numFmtId="0" fontId="93" fillId="81" borderId="17" xfId="0" applyFont="1" applyFill="1" applyBorder="1" applyAlignment="1">
      <alignment horizontal="center" vertical="center" wrapText="1"/>
    </xf>
    <xf numFmtId="0" fontId="93" fillId="81" borderId="29" xfId="0" applyFont="1" applyFill="1" applyBorder="1" applyAlignment="1">
      <alignment horizontal="center" vertical="center"/>
    </xf>
    <xf numFmtId="0" fontId="93" fillId="81" borderId="30" xfId="0" applyFont="1" applyFill="1" applyBorder="1" applyAlignment="1">
      <alignment horizontal="center" vertical="center"/>
    </xf>
    <xf numFmtId="0" fontId="3" fillId="0" borderId="18" xfId="0" applyFont="1" applyBorder="1" applyAlignment="1">
      <alignment horizontal="center" vertical="center" wrapText="1"/>
    </xf>
    <xf numFmtId="0" fontId="3" fillId="0" borderId="144" xfId="0" applyFont="1" applyBorder="1" applyAlignment="1">
      <alignment horizontal="center" vertical="center" wrapText="1"/>
    </xf>
    <xf numFmtId="0" fontId="3" fillId="0" borderId="145" xfId="0" applyFont="1" applyBorder="1" applyAlignment="1">
      <alignment horizontal="center" vertical="center" wrapText="1"/>
    </xf>
    <xf numFmtId="0" fontId="3" fillId="0" borderId="146" xfId="0" applyFont="1" applyBorder="1" applyAlignment="1">
      <alignment horizontal="center" vertical="center" wrapText="1"/>
    </xf>
    <xf numFmtId="0" fontId="161" fillId="66" borderId="17" xfId="0" applyFont="1" applyFill="1" applyBorder="1" applyAlignment="1">
      <alignment horizontal="center" vertical="center" wrapText="1"/>
    </xf>
    <xf numFmtId="0" fontId="161" fillId="66" borderId="29" xfId="0" applyFont="1" applyFill="1" applyBorder="1" applyAlignment="1">
      <alignment horizontal="center" vertical="center" wrapText="1"/>
    </xf>
    <xf numFmtId="0" fontId="161" fillId="66" borderId="30" xfId="0" applyFont="1" applyFill="1" applyBorder="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horizontal="left" vertical="center"/>
    </xf>
  </cellXfs>
  <cellStyles count="648">
    <cellStyle name="20 % - Akzent1 2" xfId="1" xr:uid="{00000000-0005-0000-0000-000000000000}"/>
    <cellStyle name="20 % - Akzent1 2 2" xfId="2" xr:uid="{00000000-0005-0000-0000-000001000000}"/>
    <cellStyle name="20 % - Akzent1 2 3" xfId="3" xr:uid="{00000000-0005-0000-0000-000002000000}"/>
    <cellStyle name="20 % - Akzent1 2 3 2" xfId="325" xr:uid="{00000000-0005-0000-0000-000003000000}"/>
    <cellStyle name="20 % - Akzent1 2 3 2 2" xfId="326" xr:uid="{00000000-0005-0000-0000-000004000000}"/>
    <cellStyle name="20 % - Akzent1 2 3 3" xfId="327" xr:uid="{00000000-0005-0000-0000-000005000000}"/>
    <cellStyle name="20 % - Akzent1 2 4" xfId="328" xr:uid="{00000000-0005-0000-0000-000006000000}"/>
    <cellStyle name="20 % - Akzent1 3" xfId="4" xr:uid="{00000000-0005-0000-0000-000007000000}"/>
    <cellStyle name="20 % - Akzent1 3 2" xfId="329" xr:uid="{00000000-0005-0000-0000-000008000000}"/>
    <cellStyle name="20 % - Akzent1 3 3" xfId="330" xr:uid="{00000000-0005-0000-0000-000009000000}"/>
    <cellStyle name="20 % - Akzent1 4" xfId="5" xr:uid="{00000000-0005-0000-0000-00000A000000}"/>
    <cellStyle name="20 % - Akzent1 4 2" xfId="331" xr:uid="{00000000-0005-0000-0000-00000B000000}"/>
    <cellStyle name="20 % - Akzent1 4 3" xfId="332" xr:uid="{00000000-0005-0000-0000-00000C000000}"/>
    <cellStyle name="20 % - Akzent1 5" xfId="6" xr:uid="{00000000-0005-0000-0000-00000D000000}"/>
    <cellStyle name="20 % - Akzent1 6" xfId="333" xr:uid="{00000000-0005-0000-0000-00000E000000}"/>
    <cellStyle name="20 % - Akzent1 7" xfId="334" xr:uid="{00000000-0005-0000-0000-00000F000000}"/>
    <cellStyle name="20 % - Akzent2 2" xfId="7" xr:uid="{00000000-0005-0000-0000-000010000000}"/>
    <cellStyle name="20 % - Akzent2 2 2" xfId="8" xr:uid="{00000000-0005-0000-0000-000011000000}"/>
    <cellStyle name="20 % - Akzent2 2 3" xfId="9" xr:uid="{00000000-0005-0000-0000-000012000000}"/>
    <cellStyle name="20 % - Akzent2 2 3 2" xfId="335" xr:uid="{00000000-0005-0000-0000-000013000000}"/>
    <cellStyle name="20 % - Akzent2 2 3 2 2" xfId="336" xr:uid="{00000000-0005-0000-0000-000014000000}"/>
    <cellStyle name="20 % - Akzent2 2 3 3" xfId="337" xr:uid="{00000000-0005-0000-0000-000015000000}"/>
    <cellStyle name="20 % - Akzent2 2 4" xfId="338" xr:uid="{00000000-0005-0000-0000-000016000000}"/>
    <cellStyle name="20 % - Akzent2 3" xfId="10" xr:uid="{00000000-0005-0000-0000-000017000000}"/>
    <cellStyle name="20 % - Akzent2 3 2" xfId="339" xr:uid="{00000000-0005-0000-0000-000018000000}"/>
    <cellStyle name="20 % - Akzent2 3 3" xfId="340" xr:uid="{00000000-0005-0000-0000-000019000000}"/>
    <cellStyle name="20 % - Akzent2 4" xfId="11" xr:uid="{00000000-0005-0000-0000-00001A000000}"/>
    <cellStyle name="20 % - Akzent2 4 2" xfId="341" xr:uid="{00000000-0005-0000-0000-00001B000000}"/>
    <cellStyle name="20 % - Akzent2 4 3" xfId="342" xr:uid="{00000000-0005-0000-0000-00001C000000}"/>
    <cellStyle name="20 % - Akzent2 5" xfId="12" xr:uid="{00000000-0005-0000-0000-00001D000000}"/>
    <cellStyle name="20 % - Akzent2 6" xfId="343" xr:uid="{00000000-0005-0000-0000-00001E000000}"/>
    <cellStyle name="20 % - Akzent2 7" xfId="344" xr:uid="{00000000-0005-0000-0000-00001F000000}"/>
    <cellStyle name="20 % - Akzent3 2" xfId="13" xr:uid="{00000000-0005-0000-0000-000020000000}"/>
    <cellStyle name="20 % - Akzent3 2 2" xfId="14" xr:uid="{00000000-0005-0000-0000-000021000000}"/>
    <cellStyle name="20 % - Akzent3 2 3" xfId="15" xr:uid="{00000000-0005-0000-0000-000022000000}"/>
    <cellStyle name="20 % - Akzent3 2 3 2" xfId="345" xr:uid="{00000000-0005-0000-0000-000023000000}"/>
    <cellStyle name="20 % - Akzent3 2 3 2 2" xfId="346" xr:uid="{00000000-0005-0000-0000-000024000000}"/>
    <cellStyle name="20 % - Akzent3 2 3 3" xfId="347" xr:uid="{00000000-0005-0000-0000-000025000000}"/>
    <cellStyle name="20 % - Akzent3 2 4" xfId="348" xr:uid="{00000000-0005-0000-0000-000026000000}"/>
    <cellStyle name="20 % - Akzent3 3" xfId="16" xr:uid="{00000000-0005-0000-0000-000027000000}"/>
    <cellStyle name="20 % - Akzent3 3 2" xfId="349" xr:uid="{00000000-0005-0000-0000-000028000000}"/>
    <cellStyle name="20 % - Akzent3 3 3" xfId="350" xr:uid="{00000000-0005-0000-0000-000029000000}"/>
    <cellStyle name="20 % - Akzent3 4" xfId="17" xr:uid="{00000000-0005-0000-0000-00002A000000}"/>
    <cellStyle name="20 % - Akzent3 4 2" xfId="351" xr:uid="{00000000-0005-0000-0000-00002B000000}"/>
    <cellStyle name="20 % - Akzent3 4 3" xfId="352" xr:uid="{00000000-0005-0000-0000-00002C000000}"/>
    <cellStyle name="20 % - Akzent3 5" xfId="18" xr:uid="{00000000-0005-0000-0000-00002D000000}"/>
    <cellStyle name="20 % - Akzent3 6" xfId="353" xr:uid="{00000000-0005-0000-0000-00002E000000}"/>
    <cellStyle name="20 % - Akzent3 7" xfId="354" xr:uid="{00000000-0005-0000-0000-00002F000000}"/>
    <cellStyle name="20 % - Akzent4 2" xfId="19" xr:uid="{00000000-0005-0000-0000-000030000000}"/>
    <cellStyle name="20 % - Akzent4 2 2" xfId="20" xr:uid="{00000000-0005-0000-0000-000031000000}"/>
    <cellStyle name="20 % - Akzent4 2 3" xfId="21" xr:uid="{00000000-0005-0000-0000-000032000000}"/>
    <cellStyle name="20 % - Akzent4 2 3 2" xfId="355" xr:uid="{00000000-0005-0000-0000-000033000000}"/>
    <cellStyle name="20 % - Akzent4 2 3 2 2" xfId="356" xr:uid="{00000000-0005-0000-0000-000034000000}"/>
    <cellStyle name="20 % - Akzent4 2 3 3" xfId="357" xr:uid="{00000000-0005-0000-0000-000035000000}"/>
    <cellStyle name="20 % - Akzent4 2 4" xfId="358" xr:uid="{00000000-0005-0000-0000-000036000000}"/>
    <cellStyle name="20 % - Akzent4 3" xfId="22" xr:uid="{00000000-0005-0000-0000-000037000000}"/>
    <cellStyle name="20 % - Akzent4 3 2" xfId="359" xr:uid="{00000000-0005-0000-0000-000038000000}"/>
    <cellStyle name="20 % - Akzent4 3 3" xfId="360" xr:uid="{00000000-0005-0000-0000-000039000000}"/>
    <cellStyle name="20 % - Akzent4 4" xfId="23" xr:uid="{00000000-0005-0000-0000-00003A000000}"/>
    <cellStyle name="20 % - Akzent4 4 2" xfId="361" xr:uid="{00000000-0005-0000-0000-00003B000000}"/>
    <cellStyle name="20 % - Akzent4 4 3" xfId="362" xr:uid="{00000000-0005-0000-0000-00003C000000}"/>
    <cellStyle name="20 % - Akzent4 5" xfId="24" xr:uid="{00000000-0005-0000-0000-00003D000000}"/>
    <cellStyle name="20 % - Akzent4 6" xfId="363" xr:uid="{00000000-0005-0000-0000-00003E000000}"/>
    <cellStyle name="20 % - Akzent4 7" xfId="364" xr:uid="{00000000-0005-0000-0000-00003F000000}"/>
    <cellStyle name="20 % - Akzent5 2" xfId="25" xr:uid="{00000000-0005-0000-0000-000040000000}"/>
    <cellStyle name="20 % - Akzent5 2 2" xfId="365" xr:uid="{00000000-0005-0000-0000-000041000000}"/>
    <cellStyle name="20 % - Akzent5 2 2 2" xfId="366" xr:uid="{00000000-0005-0000-0000-000042000000}"/>
    <cellStyle name="20 % - Akzent5 2 3" xfId="367" xr:uid="{00000000-0005-0000-0000-000043000000}"/>
    <cellStyle name="20 % - Akzent5 3" xfId="26" xr:uid="{00000000-0005-0000-0000-000044000000}"/>
    <cellStyle name="20 % - Akzent5 3 2" xfId="368" xr:uid="{00000000-0005-0000-0000-000045000000}"/>
    <cellStyle name="20 % - Akzent5 3 3" xfId="369" xr:uid="{00000000-0005-0000-0000-000046000000}"/>
    <cellStyle name="20 % - Akzent5 4" xfId="27" xr:uid="{00000000-0005-0000-0000-000047000000}"/>
    <cellStyle name="20 % - Akzent5 4 2" xfId="370" xr:uid="{00000000-0005-0000-0000-000048000000}"/>
    <cellStyle name="20 % - Akzent5 4 3" xfId="371" xr:uid="{00000000-0005-0000-0000-000049000000}"/>
    <cellStyle name="20 % - Akzent5 5" xfId="28" xr:uid="{00000000-0005-0000-0000-00004A000000}"/>
    <cellStyle name="20 % - Akzent5 6" xfId="372" xr:uid="{00000000-0005-0000-0000-00004B000000}"/>
    <cellStyle name="20 % - Akzent5 7" xfId="373" xr:uid="{00000000-0005-0000-0000-00004C000000}"/>
    <cellStyle name="20 % - Akzent6 2" xfId="29" xr:uid="{00000000-0005-0000-0000-00004D000000}"/>
    <cellStyle name="20 % - Akzent6 3" xfId="30" xr:uid="{00000000-0005-0000-0000-00004E000000}"/>
    <cellStyle name="20 % - Akzent6 3 2" xfId="374" xr:uid="{00000000-0005-0000-0000-00004F000000}"/>
    <cellStyle name="20 % - Akzent6 3 3" xfId="375" xr:uid="{00000000-0005-0000-0000-000050000000}"/>
    <cellStyle name="20 % - Akzent6 4" xfId="31" xr:uid="{00000000-0005-0000-0000-000051000000}"/>
    <cellStyle name="20 % - Akzent6 4 2" xfId="376" xr:uid="{00000000-0005-0000-0000-000052000000}"/>
    <cellStyle name="20 % - Akzent6 4 3" xfId="377" xr:uid="{00000000-0005-0000-0000-000053000000}"/>
    <cellStyle name="20 % - Akzent6 5" xfId="32" xr:uid="{00000000-0005-0000-0000-000054000000}"/>
    <cellStyle name="20 % - Akzent6 6" xfId="378" xr:uid="{00000000-0005-0000-0000-000055000000}"/>
    <cellStyle name="20 % - Akzent6 7" xfId="379" xr:uid="{00000000-0005-0000-0000-000056000000}"/>
    <cellStyle name="40 % - Akzent1 2" xfId="33" xr:uid="{00000000-0005-0000-0000-000057000000}"/>
    <cellStyle name="40 % - Akzent1 2 2" xfId="380" xr:uid="{00000000-0005-0000-0000-000058000000}"/>
    <cellStyle name="40 % - Akzent1 2 3" xfId="381" xr:uid="{00000000-0005-0000-0000-000059000000}"/>
    <cellStyle name="40 % - Akzent1 3" xfId="34" xr:uid="{00000000-0005-0000-0000-00005A000000}"/>
    <cellStyle name="40 % - Akzent1 3 2" xfId="382" xr:uid="{00000000-0005-0000-0000-00005B000000}"/>
    <cellStyle name="40 % - Akzent1 3 3" xfId="383" xr:uid="{00000000-0005-0000-0000-00005C000000}"/>
    <cellStyle name="40 % - Akzent1 4" xfId="35" xr:uid="{00000000-0005-0000-0000-00005D000000}"/>
    <cellStyle name="40 % - Akzent1 4 2" xfId="384" xr:uid="{00000000-0005-0000-0000-00005E000000}"/>
    <cellStyle name="40 % - Akzent1 4 3" xfId="385" xr:uid="{00000000-0005-0000-0000-00005F000000}"/>
    <cellStyle name="40 % - Akzent1 5" xfId="36" xr:uid="{00000000-0005-0000-0000-000060000000}"/>
    <cellStyle name="40 % - Akzent1 6" xfId="386" xr:uid="{00000000-0005-0000-0000-000061000000}"/>
    <cellStyle name="40 % - Akzent1 7" xfId="387" xr:uid="{00000000-0005-0000-0000-000062000000}"/>
    <cellStyle name="40 % - Akzent2 2" xfId="37" xr:uid="{00000000-0005-0000-0000-000063000000}"/>
    <cellStyle name="40 % - Akzent2 3" xfId="38" xr:uid="{00000000-0005-0000-0000-000064000000}"/>
    <cellStyle name="40 % - Akzent2 3 2" xfId="388" xr:uid="{00000000-0005-0000-0000-000065000000}"/>
    <cellStyle name="40 % - Akzent2 3 3" xfId="389" xr:uid="{00000000-0005-0000-0000-000066000000}"/>
    <cellStyle name="40 % - Akzent2 4" xfId="39" xr:uid="{00000000-0005-0000-0000-000067000000}"/>
    <cellStyle name="40 % - Akzent2 4 2" xfId="390" xr:uid="{00000000-0005-0000-0000-000068000000}"/>
    <cellStyle name="40 % - Akzent2 4 3" xfId="391" xr:uid="{00000000-0005-0000-0000-000069000000}"/>
    <cellStyle name="40 % - Akzent2 5" xfId="40" xr:uid="{00000000-0005-0000-0000-00006A000000}"/>
    <cellStyle name="40 % - Akzent2 6" xfId="392" xr:uid="{00000000-0005-0000-0000-00006B000000}"/>
    <cellStyle name="40 % - Akzent2 7" xfId="393" xr:uid="{00000000-0005-0000-0000-00006C000000}"/>
    <cellStyle name="40 % - Akzent3 2" xfId="41" xr:uid="{00000000-0005-0000-0000-00006D000000}"/>
    <cellStyle name="40 % - Akzent3 2 2" xfId="42" xr:uid="{00000000-0005-0000-0000-00006E000000}"/>
    <cellStyle name="40 % - Akzent3 2 3" xfId="43" xr:uid="{00000000-0005-0000-0000-00006F000000}"/>
    <cellStyle name="40 % - Akzent3 2 3 2" xfId="394" xr:uid="{00000000-0005-0000-0000-000070000000}"/>
    <cellStyle name="40 % - Akzent3 2 3 2 2" xfId="395" xr:uid="{00000000-0005-0000-0000-000071000000}"/>
    <cellStyle name="40 % - Akzent3 2 3 3" xfId="396" xr:uid="{00000000-0005-0000-0000-000072000000}"/>
    <cellStyle name="40 % - Akzent3 2 4" xfId="397" xr:uid="{00000000-0005-0000-0000-000073000000}"/>
    <cellStyle name="40 % - Akzent3 3" xfId="44" xr:uid="{00000000-0005-0000-0000-000074000000}"/>
    <cellStyle name="40 % - Akzent3 3 2" xfId="398" xr:uid="{00000000-0005-0000-0000-000075000000}"/>
    <cellStyle name="40 % - Akzent3 3 3" xfId="399" xr:uid="{00000000-0005-0000-0000-000076000000}"/>
    <cellStyle name="40 % - Akzent3 4" xfId="45" xr:uid="{00000000-0005-0000-0000-000077000000}"/>
    <cellStyle name="40 % - Akzent3 4 2" xfId="400" xr:uid="{00000000-0005-0000-0000-000078000000}"/>
    <cellStyle name="40 % - Akzent3 4 3" xfId="401" xr:uid="{00000000-0005-0000-0000-000079000000}"/>
    <cellStyle name="40 % - Akzent3 5" xfId="46" xr:uid="{00000000-0005-0000-0000-00007A000000}"/>
    <cellStyle name="40 % - Akzent3 6" xfId="402" xr:uid="{00000000-0005-0000-0000-00007B000000}"/>
    <cellStyle name="40 % - Akzent3 7" xfId="403" xr:uid="{00000000-0005-0000-0000-00007C000000}"/>
    <cellStyle name="40 % - Akzent4 2" xfId="47" xr:uid="{00000000-0005-0000-0000-00007D000000}"/>
    <cellStyle name="40 % - Akzent4 2 2" xfId="404" xr:uid="{00000000-0005-0000-0000-00007E000000}"/>
    <cellStyle name="40 % - Akzent4 2 2 2" xfId="405" xr:uid="{00000000-0005-0000-0000-00007F000000}"/>
    <cellStyle name="40 % - Akzent4 2 3" xfId="406" xr:uid="{00000000-0005-0000-0000-000080000000}"/>
    <cellStyle name="40 % - Akzent4 3" xfId="48" xr:uid="{00000000-0005-0000-0000-000081000000}"/>
    <cellStyle name="40 % - Akzent4 3 2" xfId="407" xr:uid="{00000000-0005-0000-0000-000082000000}"/>
    <cellStyle name="40 % - Akzent4 3 3" xfId="408" xr:uid="{00000000-0005-0000-0000-000083000000}"/>
    <cellStyle name="40 % - Akzent4 4" xfId="49" xr:uid="{00000000-0005-0000-0000-000084000000}"/>
    <cellStyle name="40 % - Akzent4 4 2" xfId="409" xr:uid="{00000000-0005-0000-0000-000085000000}"/>
    <cellStyle name="40 % - Akzent4 4 3" xfId="410" xr:uid="{00000000-0005-0000-0000-000086000000}"/>
    <cellStyle name="40 % - Akzent4 5" xfId="50" xr:uid="{00000000-0005-0000-0000-000087000000}"/>
    <cellStyle name="40 % - Akzent4 6" xfId="411" xr:uid="{00000000-0005-0000-0000-000088000000}"/>
    <cellStyle name="40 % - Akzent4 7" xfId="412" xr:uid="{00000000-0005-0000-0000-000089000000}"/>
    <cellStyle name="40 % - Akzent5 2" xfId="51" xr:uid="{00000000-0005-0000-0000-00008A000000}"/>
    <cellStyle name="40 % - Akzent5 2 2" xfId="413" xr:uid="{00000000-0005-0000-0000-00008B000000}"/>
    <cellStyle name="40 % - Akzent5 2 3" xfId="414" xr:uid="{00000000-0005-0000-0000-00008C000000}"/>
    <cellStyle name="40 % - Akzent5 3" xfId="52" xr:uid="{00000000-0005-0000-0000-00008D000000}"/>
    <cellStyle name="40 % - Akzent5 3 2" xfId="415" xr:uid="{00000000-0005-0000-0000-00008E000000}"/>
    <cellStyle name="40 % - Akzent5 3 3" xfId="416" xr:uid="{00000000-0005-0000-0000-00008F000000}"/>
    <cellStyle name="40 % - Akzent5 4" xfId="53" xr:uid="{00000000-0005-0000-0000-000090000000}"/>
    <cellStyle name="40 % - Akzent5 4 2" xfId="417" xr:uid="{00000000-0005-0000-0000-000091000000}"/>
    <cellStyle name="40 % - Akzent5 4 3" xfId="418" xr:uid="{00000000-0005-0000-0000-000092000000}"/>
    <cellStyle name="40 % - Akzent5 5" xfId="54" xr:uid="{00000000-0005-0000-0000-000093000000}"/>
    <cellStyle name="40 % - Akzent5 6" xfId="419" xr:uid="{00000000-0005-0000-0000-000094000000}"/>
    <cellStyle name="40 % - Akzent5 7" xfId="420" xr:uid="{00000000-0005-0000-0000-000095000000}"/>
    <cellStyle name="40 % - Akzent6 2" xfId="55" xr:uid="{00000000-0005-0000-0000-000096000000}"/>
    <cellStyle name="40 % - Akzent6 2 2" xfId="421" xr:uid="{00000000-0005-0000-0000-000097000000}"/>
    <cellStyle name="40 % - Akzent6 2 2 2" xfId="422" xr:uid="{00000000-0005-0000-0000-000098000000}"/>
    <cellStyle name="40 % - Akzent6 2 3" xfId="423" xr:uid="{00000000-0005-0000-0000-000099000000}"/>
    <cellStyle name="40 % - Akzent6 3" xfId="56" xr:uid="{00000000-0005-0000-0000-00009A000000}"/>
    <cellStyle name="40 % - Akzent6 3 2" xfId="424" xr:uid="{00000000-0005-0000-0000-00009B000000}"/>
    <cellStyle name="40 % - Akzent6 3 3" xfId="425" xr:uid="{00000000-0005-0000-0000-00009C000000}"/>
    <cellStyle name="40 % - Akzent6 4" xfId="57" xr:uid="{00000000-0005-0000-0000-00009D000000}"/>
    <cellStyle name="40 % - Akzent6 4 2" xfId="426" xr:uid="{00000000-0005-0000-0000-00009E000000}"/>
    <cellStyle name="40 % - Akzent6 4 3" xfId="427" xr:uid="{00000000-0005-0000-0000-00009F000000}"/>
    <cellStyle name="40 % - Akzent6 5" xfId="58" xr:uid="{00000000-0005-0000-0000-0000A0000000}"/>
    <cellStyle name="40 % - Akzent6 6" xfId="428" xr:uid="{00000000-0005-0000-0000-0000A1000000}"/>
    <cellStyle name="40 % - Akzent6 7" xfId="429" xr:uid="{00000000-0005-0000-0000-0000A2000000}"/>
    <cellStyle name="60 % - Akzent1 2" xfId="59" xr:uid="{00000000-0005-0000-0000-0000A3000000}"/>
    <cellStyle name="60 % - Akzent1 2 2" xfId="430" xr:uid="{00000000-0005-0000-0000-0000A4000000}"/>
    <cellStyle name="60 % - Akzent1 2 2 2" xfId="431" xr:uid="{00000000-0005-0000-0000-0000A5000000}"/>
    <cellStyle name="60 % - Akzent1 2 3" xfId="432" xr:uid="{00000000-0005-0000-0000-0000A6000000}"/>
    <cellStyle name="60 % - Akzent1 3" xfId="60" xr:uid="{00000000-0005-0000-0000-0000A7000000}"/>
    <cellStyle name="60 % - Akzent1 4" xfId="61" xr:uid="{00000000-0005-0000-0000-0000A8000000}"/>
    <cellStyle name="60 % - Akzent1 5" xfId="433" xr:uid="{00000000-0005-0000-0000-0000A9000000}"/>
    <cellStyle name="60 % - Akzent1 6" xfId="434" xr:uid="{00000000-0005-0000-0000-0000AA000000}"/>
    <cellStyle name="60 % - Akzent2 2" xfId="62" xr:uid="{00000000-0005-0000-0000-0000AB000000}"/>
    <cellStyle name="60 % - Akzent2 3" xfId="63" xr:uid="{00000000-0005-0000-0000-0000AC000000}"/>
    <cellStyle name="60 % - Akzent2 4" xfId="64" xr:uid="{00000000-0005-0000-0000-0000AD000000}"/>
    <cellStyle name="60 % - Akzent2 5" xfId="435" xr:uid="{00000000-0005-0000-0000-0000AE000000}"/>
    <cellStyle name="60 % - Akzent2 6" xfId="436" xr:uid="{00000000-0005-0000-0000-0000AF000000}"/>
    <cellStyle name="60 % - Akzent3 2" xfId="65" xr:uid="{00000000-0005-0000-0000-0000B0000000}"/>
    <cellStyle name="60 % - Akzent3 3" xfId="66" xr:uid="{00000000-0005-0000-0000-0000B1000000}"/>
    <cellStyle name="60 % - Akzent3 4" xfId="67" xr:uid="{00000000-0005-0000-0000-0000B2000000}"/>
    <cellStyle name="60 % - Akzent3 5" xfId="437" xr:uid="{00000000-0005-0000-0000-0000B3000000}"/>
    <cellStyle name="60 % - Akzent3 6" xfId="438" xr:uid="{00000000-0005-0000-0000-0000B4000000}"/>
    <cellStyle name="60 % - Akzent4 2" xfId="68" xr:uid="{00000000-0005-0000-0000-0000B5000000}"/>
    <cellStyle name="60 % - Akzent4 2 2" xfId="69" xr:uid="{00000000-0005-0000-0000-0000B6000000}"/>
    <cellStyle name="60 % - Akzent4 2 3" xfId="70" xr:uid="{00000000-0005-0000-0000-0000B7000000}"/>
    <cellStyle name="60 % - Akzent4 2 3 2" xfId="439" xr:uid="{00000000-0005-0000-0000-0000B8000000}"/>
    <cellStyle name="60 % - Akzent4 2 3 2 2" xfId="440" xr:uid="{00000000-0005-0000-0000-0000B9000000}"/>
    <cellStyle name="60 % - Akzent4 2 3 3" xfId="441" xr:uid="{00000000-0005-0000-0000-0000BA000000}"/>
    <cellStyle name="60 % - Akzent4 2 4" xfId="442" xr:uid="{00000000-0005-0000-0000-0000BB000000}"/>
    <cellStyle name="60 % - Akzent4 3" xfId="71" xr:uid="{00000000-0005-0000-0000-0000BC000000}"/>
    <cellStyle name="60 % - Akzent4 4" xfId="72" xr:uid="{00000000-0005-0000-0000-0000BD000000}"/>
    <cellStyle name="60 % - Akzent4 5" xfId="443" xr:uid="{00000000-0005-0000-0000-0000BE000000}"/>
    <cellStyle name="60 % - Akzent4 6" xfId="444" xr:uid="{00000000-0005-0000-0000-0000BF000000}"/>
    <cellStyle name="60 % - Akzent5 2" xfId="73" xr:uid="{00000000-0005-0000-0000-0000C0000000}"/>
    <cellStyle name="60 % - Akzent5 2 2" xfId="445" xr:uid="{00000000-0005-0000-0000-0000C1000000}"/>
    <cellStyle name="60 % - Akzent5 2 2 2" xfId="446" xr:uid="{00000000-0005-0000-0000-0000C2000000}"/>
    <cellStyle name="60 % - Akzent5 2 3" xfId="447" xr:uid="{00000000-0005-0000-0000-0000C3000000}"/>
    <cellStyle name="60 % - Akzent5 3" xfId="74" xr:uid="{00000000-0005-0000-0000-0000C4000000}"/>
    <cellStyle name="60 % - Akzent5 4" xfId="75" xr:uid="{00000000-0005-0000-0000-0000C5000000}"/>
    <cellStyle name="60 % - Akzent5 5" xfId="448" xr:uid="{00000000-0005-0000-0000-0000C6000000}"/>
    <cellStyle name="60 % - Akzent5 6" xfId="449" xr:uid="{00000000-0005-0000-0000-0000C7000000}"/>
    <cellStyle name="60 % - Akzent6 2" xfId="76" xr:uid="{00000000-0005-0000-0000-0000C8000000}"/>
    <cellStyle name="60 % - Akzent6 2 2" xfId="77" xr:uid="{00000000-0005-0000-0000-0000C9000000}"/>
    <cellStyle name="60 % - Akzent6 2 3" xfId="78" xr:uid="{00000000-0005-0000-0000-0000CA000000}"/>
    <cellStyle name="60 % - Akzent6 2 3 2" xfId="450" xr:uid="{00000000-0005-0000-0000-0000CB000000}"/>
    <cellStyle name="60 % - Akzent6 2 3 2 2" xfId="451" xr:uid="{00000000-0005-0000-0000-0000CC000000}"/>
    <cellStyle name="60 % - Akzent6 2 3 3" xfId="452" xr:uid="{00000000-0005-0000-0000-0000CD000000}"/>
    <cellStyle name="60 % - Akzent6 2 4" xfId="453" xr:uid="{00000000-0005-0000-0000-0000CE000000}"/>
    <cellStyle name="60 % - Akzent6 3" xfId="79" xr:uid="{00000000-0005-0000-0000-0000CF000000}"/>
    <cellStyle name="60 % - Akzent6 4" xfId="80" xr:uid="{00000000-0005-0000-0000-0000D0000000}"/>
    <cellStyle name="60 % - Akzent6 5" xfId="454" xr:uid="{00000000-0005-0000-0000-0000D1000000}"/>
    <cellStyle name="60 % - Akzent6 6" xfId="455" xr:uid="{00000000-0005-0000-0000-0000D2000000}"/>
    <cellStyle name="Accent1" xfId="287" hidden="1" xr:uid="{00000000-0005-0000-0000-0000D3000000}"/>
    <cellStyle name="Accent1" xfId="293" hidden="1" xr:uid="{00000000-0005-0000-0000-0000D4000000}"/>
    <cellStyle name="Accent1" xfId="309" hidden="1" xr:uid="{00000000-0005-0000-0000-0000D5000000}"/>
    <cellStyle name="Accent1" xfId="613" hidden="1" xr:uid="{00000000-0005-0000-0000-0000D6000000}"/>
    <cellStyle name="Accent1" xfId="629" xr:uid="{00000000-0005-0000-0000-0000D7000000}"/>
    <cellStyle name="Accent1 2" xfId="81" xr:uid="{00000000-0005-0000-0000-0000D8000000}"/>
    <cellStyle name="Accent1 3" xfId="456" xr:uid="{00000000-0005-0000-0000-0000D9000000}"/>
    <cellStyle name="Accent1 3 2" xfId="457" xr:uid="{00000000-0005-0000-0000-0000DA000000}"/>
    <cellStyle name="Accent1 4" xfId="458" xr:uid="{00000000-0005-0000-0000-0000DB000000}"/>
    <cellStyle name="Accent2" xfId="288" hidden="1" xr:uid="{00000000-0005-0000-0000-0000DC000000}"/>
    <cellStyle name="Accent2" xfId="294" hidden="1" xr:uid="{00000000-0005-0000-0000-0000DD000000}"/>
    <cellStyle name="Accent2" xfId="310" hidden="1" xr:uid="{00000000-0005-0000-0000-0000DE000000}"/>
    <cellStyle name="Accent2" xfId="614" hidden="1" xr:uid="{00000000-0005-0000-0000-0000DF000000}"/>
    <cellStyle name="Accent2" xfId="630" xr:uid="{00000000-0005-0000-0000-0000E0000000}"/>
    <cellStyle name="Accent2 2" xfId="82" xr:uid="{00000000-0005-0000-0000-0000E1000000}"/>
    <cellStyle name="Accent2 3" xfId="459" xr:uid="{00000000-0005-0000-0000-0000E2000000}"/>
    <cellStyle name="Accent3" xfId="289" hidden="1" xr:uid="{00000000-0005-0000-0000-0000E3000000}"/>
    <cellStyle name="Accent3" xfId="295" hidden="1" xr:uid="{00000000-0005-0000-0000-0000E4000000}"/>
    <cellStyle name="Accent3" xfId="311" hidden="1" xr:uid="{00000000-0005-0000-0000-0000E5000000}"/>
    <cellStyle name="Accent3" xfId="615" hidden="1" xr:uid="{00000000-0005-0000-0000-0000E6000000}"/>
    <cellStyle name="Accent3" xfId="631" xr:uid="{00000000-0005-0000-0000-0000E7000000}"/>
    <cellStyle name="Accent3 2" xfId="83" xr:uid="{00000000-0005-0000-0000-0000E8000000}"/>
    <cellStyle name="Accent4" xfId="290" hidden="1" xr:uid="{00000000-0005-0000-0000-0000E9000000}"/>
    <cellStyle name="Accent4" xfId="296" hidden="1" xr:uid="{00000000-0005-0000-0000-0000EA000000}"/>
    <cellStyle name="Accent4" xfId="312" hidden="1" xr:uid="{00000000-0005-0000-0000-0000EB000000}"/>
    <cellStyle name="Accent4" xfId="616" hidden="1" xr:uid="{00000000-0005-0000-0000-0000EC000000}"/>
    <cellStyle name="Accent4" xfId="632" xr:uid="{00000000-0005-0000-0000-0000ED000000}"/>
    <cellStyle name="Accent4 2" xfId="84" xr:uid="{00000000-0005-0000-0000-0000EE000000}"/>
    <cellStyle name="Accent4 3" xfId="460" xr:uid="{00000000-0005-0000-0000-0000EF000000}"/>
    <cellStyle name="Accent4 3 2" xfId="461" xr:uid="{00000000-0005-0000-0000-0000F0000000}"/>
    <cellStyle name="Accent4 4" xfId="462" xr:uid="{00000000-0005-0000-0000-0000F1000000}"/>
    <cellStyle name="Accent5" xfId="291" hidden="1" xr:uid="{00000000-0005-0000-0000-0000F2000000}"/>
    <cellStyle name="Accent5" xfId="297" hidden="1" xr:uid="{00000000-0005-0000-0000-0000F3000000}"/>
    <cellStyle name="Accent5" xfId="313" hidden="1" xr:uid="{00000000-0005-0000-0000-0000F4000000}"/>
    <cellStyle name="Accent5" xfId="617" hidden="1" xr:uid="{00000000-0005-0000-0000-0000F5000000}"/>
    <cellStyle name="Accent5" xfId="633" xr:uid="{00000000-0005-0000-0000-0000F6000000}"/>
    <cellStyle name="Accent5 2" xfId="85" xr:uid="{00000000-0005-0000-0000-0000F7000000}"/>
    <cellStyle name="Accent6" xfId="292" hidden="1" xr:uid="{00000000-0005-0000-0000-0000F8000000}"/>
    <cellStyle name="Accent6" xfId="298" hidden="1" xr:uid="{00000000-0005-0000-0000-0000F9000000}"/>
    <cellStyle name="Accent6" xfId="314" hidden="1" xr:uid="{00000000-0005-0000-0000-0000FA000000}"/>
    <cellStyle name="Accent6" xfId="618" hidden="1" xr:uid="{00000000-0005-0000-0000-0000FB000000}"/>
    <cellStyle name="Accent6" xfId="634" xr:uid="{00000000-0005-0000-0000-0000FC000000}"/>
    <cellStyle name="Accent6 2" xfId="86" xr:uid="{00000000-0005-0000-0000-0000FD000000}"/>
    <cellStyle name="Akzent1 2" xfId="87" xr:uid="{00000000-0005-0000-0000-0000FE000000}"/>
    <cellStyle name="Akzent1 3" xfId="463" xr:uid="{00000000-0005-0000-0000-0000FF000000}"/>
    <cellStyle name="Akzent2 2" xfId="88" xr:uid="{00000000-0005-0000-0000-000000010000}"/>
    <cellStyle name="Akzent2 3" xfId="464" xr:uid="{00000000-0005-0000-0000-000001010000}"/>
    <cellStyle name="Akzent3 2" xfId="465" xr:uid="{00000000-0005-0000-0000-000002010000}"/>
    <cellStyle name="Akzent3 3" xfId="466" xr:uid="{00000000-0005-0000-0000-000003010000}"/>
    <cellStyle name="Akzent4 2" xfId="89" xr:uid="{00000000-0005-0000-0000-000004010000}"/>
    <cellStyle name="Akzent4 3" xfId="467" xr:uid="{00000000-0005-0000-0000-000005010000}"/>
    <cellStyle name="Akzent5 2" xfId="468" xr:uid="{00000000-0005-0000-0000-000006010000}"/>
    <cellStyle name="Akzent5 3" xfId="469" xr:uid="{00000000-0005-0000-0000-000007010000}"/>
    <cellStyle name="Akzent6 2" xfId="470" xr:uid="{00000000-0005-0000-0000-000008010000}"/>
    <cellStyle name="Akzent6 3" xfId="471" xr:uid="{00000000-0005-0000-0000-000009010000}"/>
    <cellStyle name="Ausgabe 2" xfId="90" xr:uid="{00000000-0005-0000-0000-00000A010000}"/>
    <cellStyle name="Ausgabe 2 2" xfId="91" xr:uid="{00000000-0005-0000-0000-00000B010000}"/>
    <cellStyle name="Ausgabe 2 2 2" xfId="472" xr:uid="{00000000-0005-0000-0000-00000C010000}"/>
    <cellStyle name="Ausgabe 2 2 3" xfId="473" xr:uid="{00000000-0005-0000-0000-00000D010000}"/>
    <cellStyle name="Ausgabe 2 3" xfId="92" xr:uid="{00000000-0005-0000-0000-00000E010000}"/>
    <cellStyle name="Ausgabe 2 3 2" xfId="474" xr:uid="{00000000-0005-0000-0000-00000F010000}"/>
    <cellStyle name="Ausgabe 2 3 2 2" xfId="475" xr:uid="{00000000-0005-0000-0000-000010010000}"/>
    <cellStyle name="Ausgabe 2 3 3" xfId="476" xr:uid="{00000000-0005-0000-0000-000011010000}"/>
    <cellStyle name="Ausgabe 2 4" xfId="477" xr:uid="{00000000-0005-0000-0000-000012010000}"/>
    <cellStyle name="Ausgabe 2 5" xfId="478" xr:uid="{00000000-0005-0000-0000-000013010000}"/>
    <cellStyle name="Ausgabe 3" xfId="93" xr:uid="{00000000-0005-0000-0000-000014010000}"/>
    <cellStyle name="Ausgabe 3 2" xfId="479" xr:uid="{00000000-0005-0000-0000-000015010000}"/>
    <cellStyle name="Ausgabe 3 3" xfId="480" xr:uid="{00000000-0005-0000-0000-000016010000}"/>
    <cellStyle name="Ausgabe 4" xfId="94" xr:uid="{00000000-0005-0000-0000-000017010000}"/>
    <cellStyle name="Ausgabe 4 2" xfId="95" xr:uid="{00000000-0005-0000-0000-000018010000}"/>
    <cellStyle name="Ausgabe 5" xfId="96" xr:uid="{00000000-0005-0000-0000-000019010000}"/>
    <cellStyle name="Ausgabe 5 2" xfId="97" xr:uid="{00000000-0005-0000-0000-00001A010000}"/>
    <cellStyle name="Ausgabe 6" xfId="98" xr:uid="{00000000-0005-0000-0000-00001B010000}"/>
    <cellStyle name="Ausgabe 6 2" xfId="99" xr:uid="{00000000-0005-0000-0000-00001C010000}"/>
    <cellStyle name="Ausgabe 7" xfId="481" xr:uid="{00000000-0005-0000-0000-00001D010000}"/>
    <cellStyle name="Ausgabe 7 2" xfId="482" xr:uid="{00000000-0005-0000-0000-00001E010000}"/>
    <cellStyle name="Ausgabe 7 3" xfId="483" xr:uid="{00000000-0005-0000-0000-00001F010000}"/>
    <cellStyle name="Ausgabe 7 3 2" xfId="484" xr:uid="{00000000-0005-0000-0000-000020010000}"/>
    <cellStyle name="Ausgabe 7 4" xfId="485" xr:uid="{00000000-0005-0000-0000-000021010000}"/>
    <cellStyle name="Ausgabe 8" xfId="486" xr:uid="{00000000-0005-0000-0000-000022010000}"/>
    <cellStyle name="Ausgabe 8 2" xfId="487" xr:uid="{00000000-0005-0000-0000-000023010000}"/>
    <cellStyle name="Bad" xfId="283" hidden="1" xr:uid="{00000000-0005-0000-0000-000024010000}"/>
    <cellStyle name="Bad" xfId="299" hidden="1" xr:uid="{00000000-0005-0000-0000-000025010000}"/>
    <cellStyle name="Bad" xfId="315" hidden="1" xr:uid="{00000000-0005-0000-0000-000026010000}"/>
    <cellStyle name="Bad" xfId="619" hidden="1" xr:uid="{00000000-0005-0000-0000-000027010000}"/>
    <cellStyle name="Bad" xfId="635" xr:uid="{00000000-0005-0000-0000-000028010000}"/>
    <cellStyle name="Bad 2" xfId="100" xr:uid="{00000000-0005-0000-0000-000029010000}"/>
    <cellStyle name="Berechnung 2" xfId="101" xr:uid="{00000000-0005-0000-0000-00002A010000}"/>
    <cellStyle name="Berechnung 2 2" xfId="102" xr:uid="{00000000-0005-0000-0000-00002B010000}"/>
    <cellStyle name="Berechnung 2 3" xfId="103" xr:uid="{00000000-0005-0000-0000-00002C010000}"/>
    <cellStyle name="Berechnung 2 3 2" xfId="488" xr:uid="{00000000-0005-0000-0000-00002D010000}"/>
    <cellStyle name="Berechnung 2 3 2 2" xfId="489" xr:uid="{00000000-0005-0000-0000-00002E010000}"/>
    <cellStyle name="Berechnung 2 3 3" xfId="490" xr:uid="{00000000-0005-0000-0000-00002F010000}"/>
    <cellStyle name="Berechnung 2 4" xfId="491" xr:uid="{00000000-0005-0000-0000-000030010000}"/>
    <cellStyle name="Berechnung 3" xfId="104" xr:uid="{00000000-0005-0000-0000-000031010000}"/>
    <cellStyle name="Berechnung 4" xfId="105" xr:uid="{00000000-0005-0000-0000-000032010000}"/>
    <cellStyle name="Berechnung 4 2" xfId="106" xr:uid="{00000000-0005-0000-0000-000033010000}"/>
    <cellStyle name="Berechnung 5" xfId="107" xr:uid="{00000000-0005-0000-0000-000034010000}"/>
    <cellStyle name="Berechnung 5 2" xfId="108" xr:uid="{00000000-0005-0000-0000-000035010000}"/>
    <cellStyle name="Berechnung 6" xfId="109" xr:uid="{00000000-0005-0000-0000-000036010000}"/>
    <cellStyle name="Berechnung 6 2" xfId="110" xr:uid="{00000000-0005-0000-0000-000037010000}"/>
    <cellStyle name="Berechnung 7" xfId="492" xr:uid="{00000000-0005-0000-0000-000038010000}"/>
    <cellStyle name="Berechnung 7 2" xfId="493" xr:uid="{00000000-0005-0000-0000-000039010000}"/>
    <cellStyle name="Berechnung 7 3" xfId="494" xr:uid="{00000000-0005-0000-0000-00003A010000}"/>
    <cellStyle name="Berechnung 8" xfId="495" xr:uid="{00000000-0005-0000-0000-00003B010000}"/>
    <cellStyle name="Calculation 2" xfId="111" xr:uid="{00000000-0005-0000-0000-00003C010000}"/>
    <cellStyle name="Calculation 2 2" xfId="112" xr:uid="{00000000-0005-0000-0000-00003D010000}"/>
    <cellStyle name="Check Cell" xfId="285" hidden="1" xr:uid="{00000000-0005-0000-0000-00003E010000}"/>
    <cellStyle name="Check Cell" xfId="300" hidden="1" xr:uid="{00000000-0005-0000-0000-00003F010000}"/>
    <cellStyle name="Check Cell" xfId="316" hidden="1" xr:uid="{00000000-0005-0000-0000-000040010000}"/>
    <cellStyle name="Check Cell" xfId="620" hidden="1" xr:uid="{00000000-0005-0000-0000-000041010000}"/>
    <cellStyle name="Check Cell" xfId="636" xr:uid="{00000000-0005-0000-0000-000042010000}"/>
    <cellStyle name="Check Cell 2" xfId="113" xr:uid="{00000000-0005-0000-0000-000043010000}"/>
    <cellStyle name="Check Cell 3" xfId="496" xr:uid="{00000000-0005-0000-0000-000044010000}"/>
    <cellStyle name="Check Cell 4" xfId="497" xr:uid="{00000000-0005-0000-0000-000045010000}"/>
    <cellStyle name="Eingabe 2" xfId="114" xr:uid="{00000000-0005-0000-0000-000046010000}"/>
    <cellStyle name="Eingabe 3" xfId="115" xr:uid="{00000000-0005-0000-0000-000047010000}"/>
    <cellStyle name="Eingabe 3 2" xfId="116" xr:uid="{00000000-0005-0000-0000-000048010000}"/>
    <cellStyle name="Eingabe 4" xfId="117" xr:uid="{00000000-0005-0000-0000-000049010000}"/>
    <cellStyle name="Eingabe 4 2" xfId="118" xr:uid="{00000000-0005-0000-0000-00004A010000}"/>
    <cellStyle name="Eingabe 5" xfId="119" xr:uid="{00000000-0005-0000-0000-00004B010000}"/>
    <cellStyle name="Eingabe 5 2" xfId="120" xr:uid="{00000000-0005-0000-0000-00004C010000}"/>
    <cellStyle name="Eingabe 6" xfId="498" xr:uid="{00000000-0005-0000-0000-00004D010000}"/>
    <cellStyle name="Eingabe 7" xfId="499" xr:uid="{00000000-0005-0000-0000-00004E010000}"/>
    <cellStyle name="Ergebnis 2" xfId="121" xr:uid="{00000000-0005-0000-0000-00004F010000}"/>
    <cellStyle name="Ergebnis 2 2" xfId="122" xr:uid="{00000000-0005-0000-0000-000050010000}"/>
    <cellStyle name="Ergebnis 2 2 2" xfId="123" xr:uid="{00000000-0005-0000-0000-000051010000}"/>
    <cellStyle name="Ergebnis 2 2 2 2" xfId="124" xr:uid="{00000000-0005-0000-0000-000052010000}"/>
    <cellStyle name="Ergebnis 2 2 3" xfId="125" xr:uid="{00000000-0005-0000-0000-000053010000}"/>
    <cellStyle name="Ergebnis 2 3" xfId="126" xr:uid="{00000000-0005-0000-0000-000054010000}"/>
    <cellStyle name="Ergebnis 2 3 2" xfId="127" xr:uid="{00000000-0005-0000-0000-000055010000}"/>
    <cellStyle name="Ergebnis 2 4" xfId="128" xr:uid="{00000000-0005-0000-0000-000056010000}"/>
    <cellStyle name="Ergebnis 2 4 2" xfId="500" xr:uid="{00000000-0005-0000-0000-000057010000}"/>
    <cellStyle name="Ergebnis 2 4 2 2" xfId="501" xr:uid="{00000000-0005-0000-0000-000058010000}"/>
    <cellStyle name="Ergebnis 2 4 3" xfId="502" xr:uid="{00000000-0005-0000-0000-000059010000}"/>
    <cellStyle name="Ergebnis 2 5" xfId="503" xr:uid="{00000000-0005-0000-0000-00005A010000}"/>
    <cellStyle name="Ergebnis 3" xfId="129" xr:uid="{00000000-0005-0000-0000-00005B010000}"/>
    <cellStyle name="Ergebnis 3 2" xfId="130" xr:uid="{00000000-0005-0000-0000-00005C010000}"/>
    <cellStyle name="Ergebnis 3 2 2" xfId="131" xr:uid="{00000000-0005-0000-0000-00005D010000}"/>
    <cellStyle name="Ergebnis 3 3" xfId="132" xr:uid="{00000000-0005-0000-0000-00005E010000}"/>
    <cellStyle name="Ergebnis 4" xfId="133" xr:uid="{00000000-0005-0000-0000-00005F010000}"/>
    <cellStyle name="Ergebnis 4 2" xfId="134" xr:uid="{00000000-0005-0000-0000-000060010000}"/>
    <cellStyle name="Ergebnis 4 2 2" xfId="135" xr:uid="{00000000-0005-0000-0000-000061010000}"/>
    <cellStyle name="Ergebnis 4 3" xfId="136" xr:uid="{00000000-0005-0000-0000-000062010000}"/>
    <cellStyle name="Ergebnis 5" xfId="137" xr:uid="{00000000-0005-0000-0000-000063010000}"/>
    <cellStyle name="Ergebnis 5 2" xfId="138" xr:uid="{00000000-0005-0000-0000-000064010000}"/>
    <cellStyle name="Ergebnis 6" xfId="139" xr:uid="{00000000-0005-0000-0000-000065010000}"/>
    <cellStyle name="Ergebnis 6 2" xfId="140" xr:uid="{00000000-0005-0000-0000-000066010000}"/>
    <cellStyle name="Ergebnis 7" xfId="141" xr:uid="{00000000-0005-0000-0000-000067010000}"/>
    <cellStyle name="Ergebnis 7 2" xfId="142" xr:uid="{00000000-0005-0000-0000-000068010000}"/>
    <cellStyle name="Ergebnis 8" xfId="504" xr:uid="{00000000-0005-0000-0000-000069010000}"/>
    <cellStyle name="Ergebnis 8 2" xfId="505" xr:uid="{00000000-0005-0000-0000-00006A010000}"/>
    <cellStyle name="Ergebnis 8 3" xfId="506" xr:uid="{00000000-0005-0000-0000-00006B010000}"/>
    <cellStyle name="Ergebnis 9" xfId="507" xr:uid="{00000000-0005-0000-0000-00006C010000}"/>
    <cellStyle name="Erklärender Text 2" xfId="143" xr:uid="{00000000-0005-0000-0000-00006D010000}"/>
    <cellStyle name="Erklärender Text 3" xfId="144" xr:uid="{00000000-0005-0000-0000-00006E010000}"/>
    <cellStyle name="Erklärender Text 4" xfId="145" xr:uid="{00000000-0005-0000-0000-00006F010000}"/>
    <cellStyle name="Erklärender Text 5" xfId="508" xr:uid="{00000000-0005-0000-0000-000070010000}"/>
    <cellStyle name="Erklärender Text 6" xfId="509" xr:uid="{00000000-0005-0000-0000-000071010000}"/>
    <cellStyle name="Good" xfId="282" hidden="1" xr:uid="{00000000-0005-0000-0000-000072010000}"/>
    <cellStyle name="Good" xfId="301" hidden="1" xr:uid="{00000000-0005-0000-0000-000073010000}"/>
    <cellStyle name="Good" xfId="317" hidden="1" xr:uid="{00000000-0005-0000-0000-000074010000}"/>
    <cellStyle name="Good" xfId="621" hidden="1" xr:uid="{00000000-0005-0000-0000-000075010000}"/>
    <cellStyle name="Good" xfId="637" xr:uid="{00000000-0005-0000-0000-000076010000}"/>
    <cellStyle name="Good 2" xfId="146" xr:uid="{00000000-0005-0000-0000-000077010000}"/>
    <cellStyle name="Gut 2" xfId="510" xr:uid="{00000000-0005-0000-0000-000078010000}"/>
    <cellStyle name="Gut 3" xfId="511" xr:uid="{00000000-0005-0000-0000-000079010000}"/>
    <cellStyle name="Heading 1" xfId="278" hidden="1" xr:uid="{00000000-0005-0000-0000-00007A010000}"/>
    <cellStyle name="Heading 1" xfId="302" hidden="1" xr:uid="{00000000-0005-0000-0000-00007B010000}"/>
    <cellStyle name="Heading 1" xfId="318" hidden="1" xr:uid="{00000000-0005-0000-0000-00007C010000}"/>
    <cellStyle name="Heading 1" xfId="622" hidden="1" xr:uid="{00000000-0005-0000-0000-00007D010000}"/>
    <cellStyle name="Heading 1" xfId="638" xr:uid="{00000000-0005-0000-0000-00007E010000}"/>
    <cellStyle name="Heading 1 2" xfId="512" xr:uid="{00000000-0005-0000-0000-00007F010000}"/>
    <cellStyle name="Heading 1 2 2" xfId="513" xr:uid="{00000000-0005-0000-0000-000080010000}"/>
    <cellStyle name="Heading 1 3" xfId="514" xr:uid="{00000000-0005-0000-0000-000081010000}"/>
    <cellStyle name="Heading 2" xfId="279" hidden="1" xr:uid="{00000000-0005-0000-0000-000082010000}"/>
    <cellStyle name="Heading 2" xfId="303" hidden="1" xr:uid="{00000000-0005-0000-0000-000083010000}"/>
    <cellStyle name="Heading 2" xfId="319" hidden="1" xr:uid="{00000000-0005-0000-0000-000084010000}"/>
    <cellStyle name="Heading 2" xfId="623" hidden="1" xr:uid="{00000000-0005-0000-0000-000085010000}"/>
    <cellStyle name="Heading 2" xfId="639" xr:uid="{00000000-0005-0000-0000-000086010000}"/>
    <cellStyle name="Heading 2 2" xfId="515" xr:uid="{00000000-0005-0000-0000-000087010000}"/>
    <cellStyle name="Heading 2 2 2" xfId="516" xr:uid="{00000000-0005-0000-0000-000088010000}"/>
    <cellStyle name="Heading 2 3" xfId="517" xr:uid="{00000000-0005-0000-0000-000089010000}"/>
    <cellStyle name="Heading 3" xfId="280" hidden="1" xr:uid="{00000000-0005-0000-0000-00008A010000}"/>
    <cellStyle name="Heading 3" xfId="304" hidden="1" xr:uid="{00000000-0005-0000-0000-00008B010000}"/>
    <cellStyle name="Heading 3" xfId="320" hidden="1" xr:uid="{00000000-0005-0000-0000-00008C010000}"/>
    <cellStyle name="Heading 3" xfId="624" hidden="1" xr:uid="{00000000-0005-0000-0000-00008D010000}"/>
    <cellStyle name="Heading 3" xfId="640" xr:uid="{00000000-0005-0000-0000-00008E010000}"/>
    <cellStyle name="Heading 3 2" xfId="518" xr:uid="{00000000-0005-0000-0000-00008F010000}"/>
    <cellStyle name="Heading 3 2 2" xfId="519" xr:uid="{00000000-0005-0000-0000-000090010000}"/>
    <cellStyle name="Heading 3 3" xfId="520" xr:uid="{00000000-0005-0000-0000-000091010000}"/>
    <cellStyle name="Heading 4" xfId="281" hidden="1" xr:uid="{00000000-0005-0000-0000-000092010000}"/>
    <cellStyle name="Heading 4" xfId="305" hidden="1" xr:uid="{00000000-0005-0000-0000-000093010000}"/>
    <cellStyle name="Heading 4" xfId="321" hidden="1" xr:uid="{00000000-0005-0000-0000-000094010000}"/>
    <cellStyle name="Heading 4" xfId="625" hidden="1" xr:uid="{00000000-0005-0000-0000-000095010000}"/>
    <cellStyle name="Heading 4" xfId="641" xr:uid="{00000000-0005-0000-0000-000096010000}"/>
    <cellStyle name="Heading 4 2" xfId="521" xr:uid="{00000000-0005-0000-0000-000097010000}"/>
    <cellStyle name="Heading 4 2 2" xfId="522" xr:uid="{00000000-0005-0000-0000-000098010000}"/>
    <cellStyle name="Heading 4 3" xfId="523" xr:uid="{00000000-0005-0000-0000-000099010000}"/>
    <cellStyle name="Input 2" xfId="148" xr:uid="{00000000-0005-0000-0000-00009B010000}"/>
    <cellStyle name="Input 2 2" xfId="149" xr:uid="{00000000-0005-0000-0000-00009C010000}"/>
    <cellStyle name="Link" xfId="147" builtinId="8"/>
    <cellStyle name="Link 2" xfId="645" xr:uid="{00000000-0005-0000-0000-00009D010000}"/>
    <cellStyle name="Linked Cell" xfId="284" hidden="1" xr:uid="{00000000-0005-0000-0000-00009E010000}"/>
    <cellStyle name="Linked Cell" xfId="306" hidden="1" xr:uid="{00000000-0005-0000-0000-00009F010000}"/>
    <cellStyle name="Linked Cell" xfId="322" hidden="1" xr:uid="{00000000-0005-0000-0000-0000A0010000}"/>
    <cellStyle name="Linked Cell" xfId="626" hidden="1" xr:uid="{00000000-0005-0000-0000-0000A1010000}"/>
    <cellStyle name="Linked Cell" xfId="642" xr:uid="{00000000-0005-0000-0000-0000A2010000}"/>
    <cellStyle name="Linked Cell 2" xfId="150" xr:uid="{00000000-0005-0000-0000-0000A3010000}"/>
    <cellStyle name="Normal 2" xfId="151" xr:uid="{00000000-0005-0000-0000-0000A4010000}"/>
    <cellStyle name="Note" xfId="286" hidden="1" xr:uid="{00000000-0005-0000-0000-0000A5010000}"/>
    <cellStyle name="Note" xfId="307" hidden="1" xr:uid="{00000000-0005-0000-0000-0000A6010000}"/>
    <cellStyle name="Note" xfId="323" hidden="1" xr:uid="{00000000-0005-0000-0000-0000A7010000}"/>
    <cellStyle name="Note" xfId="627" hidden="1" xr:uid="{00000000-0005-0000-0000-0000A8010000}"/>
    <cellStyle name="Note" xfId="643" xr:uid="{00000000-0005-0000-0000-0000A9010000}"/>
    <cellStyle name="Note 2" xfId="152" xr:uid="{00000000-0005-0000-0000-0000AA010000}"/>
    <cellStyle name="Note 2 2" xfId="153" xr:uid="{00000000-0005-0000-0000-0000AB010000}"/>
    <cellStyle name="Note 2 2 2" xfId="154" xr:uid="{00000000-0005-0000-0000-0000AC010000}"/>
    <cellStyle name="Note 2 3" xfId="155" xr:uid="{00000000-0005-0000-0000-0000AD010000}"/>
    <cellStyle name="Note 3" xfId="524" xr:uid="{00000000-0005-0000-0000-0000AE010000}"/>
    <cellStyle name="Note 4" xfId="525" xr:uid="{00000000-0005-0000-0000-0000AF010000}"/>
    <cellStyle name="Note 5" xfId="526" xr:uid="{00000000-0005-0000-0000-0000B0010000}"/>
    <cellStyle name="Notiz 2" xfId="156" xr:uid="{00000000-0005-0000-0000-0000B1010000}"/>
    <cellStyle name="Notiz 2 2" xfId="157" xr:uid="{00000000-0005-0000-0000-0000B2010000}"/>
    <cellStyle name="Notiz 2 2 2" xfId="158" xr:uid="{00000000-0005-0000-0000-0000B3010000}"/>
    <cellStyle name="Notiz 2 2 2 2" xfId="159" xr:uid="{00000000-0005-0000-0000-0000B4010000}"/>
    <cellStyle name="Notiz 2 2 2 2 2" xfId="527" xr:uid="{00000000-0005-0000-0000-0000B5010000}"/>
    <cellStyle name="Notiz 2 2 2 3" xfId="160" xr:uid="{00000000-0005-0000-0000-0000B6010000}"/>
    <cellStyle name="Notiz 2 2 3" xfId="161" xr:uid="{00000000-0005-0000-0000-0000B7010000}"/>
    <cellStyle name="Notiz 2 2 3 2" xfId="528" xr:uid="{00000000-0005-0000-0000-0000B8010000}"/>
    <cellStyle name="Notiz 2 2 4" xfId="162" xr:uid="{00000000-0005-0000-0000-0000B9010000}"/>
    <cellStyle name="Notiz 2 2 4 2" xfId="529" xr:uid="{00000000-0005-0000-0000-0000BA010000}"/>
    <cellStyle name="Notiz 2 2 4 3" xfId="530" xr:uid="{00000000-0005-0000-0000-0000BB010000}"/>
    <cellStyle name="Notiz 2 2 4 3 2" xfId="531" xr:uid="{00000000-0005-0000-0000-0000BC010000}"/>
    <cellStyle name="Notiz 2 2 4 3 3" xfId="532" xr:uid="{00000000-0005-0000-0000-0000BD010000}"/>
    <cellStyle name="Notiz 2 2 4 4" xfId="533" xr:uid="{00000000-0005-0000-0000-0000BE010000}"/>
    <cellStyle name="Notiz 2 2 5" xfId="163" xr:uid="{00000000-0005-0000-0000-0000BF010000}"/>
    <cellStyle name="Notiz 2 2 5 2" xfId="534" xr:uid="{00000000-0005-0000-0000-0000C0010000}"/>
    <cellStyle name="Notiz 2 2 5 3" xfId="535" xr:uid="{00000000-0005-0000-0000-0000C1010000}"/>
    <cellStyle name="Notiz 2 2 5 4" xfId="536" xr:uid="{00000000-0005-0000-0000-0000C2010000}"/>
    <cellStyle name="Notiz 2 3" xfId="164" xr:uid="{00000000-0005-0000-0000-0000C3010000}"/>
    <cellStyle name="Notiz 2 3 2" xfId="165" xr:uid="{00000000-0005-0000-0000-0000C4010000}"/>
    <cellStyle name="Notiz 2 3 2 2" xfId="537" xr:uid="{00000000-0005-0000-0000-0000C5010000}"/>
    <cellStyle name="Notiz 2 3 3" xfId="166" xr:uid="{00000000-0005-0000-0000-0000C6010000}"/>
    <cellStyle name="Notiz 2 4" xfId="167" xr:uid="{00000000-0005-0000-0000-0000C7010000}"/>
    <cellStyle name="Notiz 2 4 2" xfId="538" xr:uid="{00000000-0005-0000-0000-0000C8010000}"/>
    <cellStyle name="Notiz 2 5" xfId="168" xr:uid="{00000000-0005-0000-0000-0000C9010000}"/>
    <cellStyle name="Notiz 3" xfId="169" xr:uid="{00000000-0005-0000-0000-0000CA010000}"/>
    <cellStyle name="Notiz 3 2" xfId="170" xr:uid="{00000000-0005-0000-0000-0000CB010000}"/>
    <cellStyle name="Notiz 3 2 2" xfId="171" xr:uid="{00000000-0005-0000-0000-0000CC010000}"/>
    <cellStyle name="Notiz 3 2 2 2" xfId="539" xr:uid="{00000000-0005-0000-0000-0000CD010000}"/>
    <cellStyle name="Notiz 3 2 3" xfId="172" xr:uid="{00000000-0005-0000-0000-0000CE010000}"/>
    <cellStyle name="Notiz 3 3" xfId="173" xr:uid="{00000000-0005-0000-0000-0000CF010000}"/>
    <cellStyle name="Notiz 3 3 2" xfId="540" xr:uid="{00000000-0005-0000-0000-0000D0010000}"/>
    <cellStyle name="Notiz 3 4" xfId="174" xr:uid="{00000000-0005-0000-0000-0000D1010000}"/>
    <cellStyle name="Notiz 4" xfId="175" xr:uid="{00000000-0005-0000-0000-0000D2010000}"/>
    <cellStyle name="Notiz 4 2" xfId="176" xr:uid="{00000000-0005-0000-0000-0000D3010000}"/>
    <cellStyle name="Notiz 4 2 2" xfId="541" xr:uid="{00000000-0005-0000-0000-0000D4010000}"/>
    <cellStyle name="Notiz 4 3" xfId="177" xr:uid="{00000000-0005-0000-0000-0000D5010000}"/>
    <cellStyle name="Notiz 5" xfId="178" xr:uid="{00000000-0005-0000-0000-0000D6010000}"/>
    <cellStyle name="Notiz 5 2" xfId="179" xr:uid="{00000000-0005-0000-0000-0000D7010000}"/>
    <cellStyle name="Notiz 5 2 2" xfId="542" xr:uid="{00000000-0005-0000-0000-0000D8010000}"/>
    <cellStyle name="Notiz 5 3" xfId="180" xr:uid="{00000000-0005-0000-0000-0000D9010000}"/>
    <cellStyle name="Notiz 6" xfId="181" xr:uid="{00000000-0005-0000-0000-0000DA010000}"/>
    <cellStyle name="Notiz 6 2" xfId="543" xr:uid="{00000000-0005-0000-0000-0000DB010000}"/>
    <cellStyle name="Notiz 7" xfId="182" xr:uid="{00000000-0005-0000-0000-0000DC010000}"/>
    <cellStyle name="Notiz 8" xfId="544" xr:uid="{00000000-0005-0000-0000-0000DD010000}"/>
    <cellStyle name="Output 2" xfId="183" xr:uid="{00000000-0005-0000-0000-0000DE010000}"/>
    <cellStyle name="Output 2 2" xfId="184" xr:uid="{00000000-0005-0000-0000-0000DF010000}"/>
    <cellStyle name="Percent 2" xfId="647" xr:uid="{2EDC045D-18F9-4DBB-B590-E5F1630F6F85}"/>
    <cellStyle name="Prozent 10" xfId="185" xr:uid="{00000000-0005-0000-0000-0000E0010000}"/>
    <cellStyle name="Prozent 10 2" xfId="545" xr:uid="{00000000-0005-0000-0000-0000E1010000}"/>
    <cellStyle name="Prozent 10 3" xfId="546" xr:uid="{00000000-0005-0000-0000-0000E2010000}"/>
    <cellStyle name="Prozent 10 4" xfId="547" xr:uid="{00000000-0005-0000-0000-0000E3010000}"/>
    <cellStyle name="Prozent 11" xfId="548" xr:uid="{00000000-0005-0000-0000-0000E4010000}"/>
    <cellStyle name="Prozent 12" xfId="549" xr:uid="{00000000-0005-0000-0000-0000E5010000}"/>
    <cellStyle name="Prozent 13" xfId="646" xr:uid="{CB902739-0DD3-4ED1-A9C6-B5928670CA7F}"/>
    <cellStyle name="Prozent 2" xfId="186" xr:uid="{00000000-0005-0000-0000-0000E6010000}"/>
    <cellStyle name="Prozent 3" xfId="187" xr:uid="{00000000-0005-0000-0000-0000E7010000}"/>
    <cellStyle name="Prozent 3 2" xfId="188" xr:uid="{00000000-0005-0000-0000-0000E8010000}"/>
    <cellStyle name="Prozent 3 2 2" xfId="189" xr:uid="{00000000-0005-0000-0000-0000E9010000}"/>
    <cellStyle name="Prozent 3 2 2 2" xfId="190" xr:uid="{00000000-0005-0000-0000-0000EA010000}"/>
    <cellStyle name="Prozent 3 2 2 2 2" xfId="550" xr:uid="{00000000-0005-0000-0000-0000EB010000}"/>
    <cellStyle name="Prozent 3 2 2 3" xfId="191" xr:uid="{00000000-0005-0000-0000-0000EC010000}"/>
    <cellStyle name="Prozent 3 2 3" xfId="192" xr:uid="{00000000-0005-0000-0000-0000ED010000}"/>
    <cellStyle name="Prozent 3 2 3 2" xfId="551" xr:uid="{00000000-0005-0000-0000-0000EE010000}"/>
    <cellStyle name="Prozent 3 2 4" xfId="193" xr:uid="{00000000-0005-0000-0000-0000EF010000}"/>
    <cellStyle name="Prozent 3 2 4 2" xfId="552" xr:uid="{00000000-0005-0000-0000-0000F0010000}"/>
    <cellStyle name="Prozent 3 2 4 3" xfId="553" xr:uid="{00000000-0005-0000-0000-0000F1010000}"/>
    <cellStyle name="Prozent 3 2 5" xfId="194" xr:uid="{00000000-0005-0000-0000-0000F2010000}"/>
    <cellStyle name="Prozent 3 3" xfId="195" xr:uid="{00000000-0005-0000-0000-0000F3010000}"/>
    <cellStyle name="Prozent 3 3 2" xfId="196" xr:uid="{00000000-0005-0000-0000-0000F4010000}"/>
    <cellStyle name="Prozent 3 3 2 2" xfId="554" xr:uid="{00000000-0005-0000-0000-0000F5010000}"/>
    <cellStyle name="Prozent 3 3 3" xfId="197" xr:uid="{00000000-0005-0000-0000-0000F6010000}"/>
    <cellStyle name="Prozent 3 4" xfId="198" xr:uid="{00000000-0005-0000-0000-0000F7010000}"/>
    <cellStyle name="Prozent 3 4 2" xfId="555" xr:uid="{00000000-0005-0000-0000-0000F8010000}"/>
    <cellStyle name="Prozent 3 5" xfId="199" xr:uid="{00000000-0005-0000-0000-0000F9010000}"/>
    <cellStyle name="Prozent 4" xfId="200" xr:uid="{00000000-0005-0000-0000-0000FA010000}"/>
    <cellStyle name="Prozent 4 2" xfId="201" xr:uid="{00000000-0005-0000-0000-0000FB010000}"/>
    <cellStyle name="Prozent 4 2 2" xfId="202" xr:uid="{00000000-0005-0000-0000-0000FC010000}"/>
    <cellStyle name="Prozent 4 2 2 2" xfId="203" xr:uid="{00000000-0005-0000-0000-0000FD010000}"/>
    <cellStyle name="Prozent 4 2 2 2 2" xfId="556" xr:uid="{00000000-0005-0000-0000-0000FE010000}"/>
    <cellStyle name="Prozent 4 2 2 3" xfId="204" xr:uid="{00000000-0005-0000-0000-0000FF010000}"/>
    <cellStyle name="Prozent 4 2 3" xfId="205" xr:uid="{00000000-0005-0000-0000-000000020000}"/>
    <cellStyle name="Prozent 4 2 3 2" xfId="557" xr:uid="{00000000-0005-0000-0000-000001020000}"/>
    <cellStyle name="Prozent 4 2 4" xfId="206" xr:uid="{00000000-0005-0000-0000-000002020000}"/>
    <cellStyle name="Prozent 4 3" xfId="207" xr:uid="{00000000-0005-0000-0000-000003020000}"/>
    <cellStyle name="Prozent 4 3 2" xfId="208" xr:uid="{00000000-0005-0000-0000-000004020000}"/>
    <cellStyle name="Prozent 4 3 2 2" xfId="209" xr:uid="{00000000-0005-0000-0000-000005020000}"/>
    <cellStyle name="Prozent 4 3 3" xfId="210" xr:uid="{00000000-0005-0000-0000-000006020000}"/>
    <cellStyle name="Prozent 4 3 3 2" xfId="558" xr:uid="{00000000-0005-0000-0000-000007020000}"/>
    <cellStyle name="Prozent 4 3 4" xfId="211" xr:uid="{00000000-0005-0000-0000-000008020000}"/>
    <cellStyle name="Prozent 4 3 4 2" xfId="559" xr:uid="{00000000-0005-0000-0000-000009020000}"/>
    <cellStyle name="Prozent 4 3 4 3" xfId="560" xr:uid="{00000000-0005-0000-0000-00000A020000}"/>
    <cellStyle name="Prozent 4 3 4 4" xfId="561" xr:uid="{00000000-0005-0000-0000-00000B020000}"/>
    <cellStyle name="Prozent 4 4" xfId="212" xr:uid="{00000000-0005-0000-0000-00000C020000}"/>
    <cellStyle name="Prozent 4 4 2" xfId="562" xr:uid="{00000000-0005-0000-0000-00000D020000}"/>
    <cellStyle name="Prozent 4 5" xfId="213" xr:uid="{00000000-0005-0000-0000-00000E020000}"/>
    <cellStyle name="Prozent 5" xfId="214" xr:uid="{00000000-0005-0000-0000-00000F020000}"/>
    <cellStyle name="Prozent 5 2" xfId="215" xr:uid="{00000000-0005-0000-0000-000010020000}"/>
    <cellStyle name="Prozent 5 2 2" xfId="216" xr:uid="{00000000-0005-0000-0000-000011020000}"/>
    <cellStyle name="Prozent 5 2 2 2" xfId="563" xr:uid="{00000000-0005-0000-0000-000012020000}"/>
    <cellStyle name="Prozent 5 2 3" xfId="217" xr:uid="{00000000-0005-0000-0000-000013020000}"/>
    <cellStyle name="Prozent 5 3" xfId="218" xr:uid="{00000000-0005-0000-0000-000014020000}"/>
    <cellStyle name="Prozent 5 3 2" xfId="564" xr:uid="{00000000-0005-0000-0000-000015020000}"/>
    <cellStyle name="Prozent 5 4" xfId="219" xr:uid="{00000000-0005-0000-0000-000016020000}"/>
    <cellStyle name="Prozent 5 4 2" xfId="565" xr:uid="{00000000-0005-0000-0000-000017020000}"/>
    <cellStyle name="Prozent 5 4 3" xfId="566" xr:uid="{00000000-0005-0000-0000-000018020000}"/>
    <cellStyle name="Prozent 5 4 3 2" xfId="567" xr:uid="{00000000-0005-0000-0000-000019020000}"/>
    <cellStyle name="Prozent 5 4 3 3" xfId="568" xr:uid="{00000000-0005-0000-0000-00001A020000}"/>
    <cellStyle name="Prozent 5 4 4" xfId="569" xr:uid="{00000000-0005-0000-0000-00001B020000}"/>
    <cellStyle name="Prozent 5 5" xfId="220" xr:uid="{00000000-0005-0000-0000-00001C020000}"/>
    <cellStyle name="Prozent 5 5 2" xfId="570" xr:uid="{00000000-0005-0000-0000-00001D020000}"/>
    <cellStyle name="Prozent 5 5 3" xfId="571" xr:uid="{00000000-0005-0000-0000-00001E020000}"/>
    <cellStyle name="Prozent 5 5 4" xfId="572" xr:uid="{00000000-0005-0000-0000-00001F020000}"/>
    <cellStyle name="Prozent 6" xfId="221" xr:uid="{00000000-0005-0000-0000-000020020000}"/>
    <cellStyle name="Prozent 6 2" xfId="222" xr:uid="{00000000-0005-0000-0000-000021020000}"/>
    <cellStyle name="Prozent 6 2 2" xfId="573" xr:uid="{00000000-0005-0000-0000-000022020000}"/>
    <cellStyle name="Prozent 6 3" xfId="223" xr:uid="{00000000-0005-0000-0000-000023020000}"/>
    <cellStyle name="Prozent 7" xfId="224" xr:uid="{00000000-0005-0000-0000-000024020000}"/>
    <cellStyle name="Prozent 7 2" xfId="225" xr:uid="{00000000-0005-0000-0000-000025020000}"/>
    <cellStyle name="Prozent 7 2 2" xfId="574" xr:uid="{00000000-0005-0000-0000-000026020000}"/>
    <cellStyle name="Prozent 7 3" xfId="226" xr:uid="{00000000-0005-0000-0000-000027020000}"/>
    <cellStyle name="Prozent 8" xfId="227" xr:uid="{00000000-0005-0000-0000-000028020000}"/>
    <cellStyle name="Prozent 8 2" xfId="228" xr:uid="{00000000-0005-0000-0000-000029020000}"/>
    <cellStyle name="Prozent 8 2 2" xfId="575" xr:uid="{00000000-0005-0000-0000-00002A020000}"/>
    <cellStyle name="Prozent 8 2 3" xfId="576" xr:uid="{00000000-0005-0000-0000-00002B020000}"/>
    <cellStyle name="Prozent 8 3" xfId="229" xr:uid="{00000000-0005-0000-0000-00002C020000}"/>
    <cellStyle name="Prozent 8 3 2" xfId="577" xr:uid="{00000000-0005-0000-0000-00002D020000}"/>
    <cellStyle name="Prozent 8 3 2 2" xfId="578" xr:uid="{00000000-0005-0000-0000-00002E020000}"/>
    <cellStyle name="Prozent 8 3 2 3" xfId="579" xr:uid="{00000000-0005-0000-0000-00002F020000}"/>
    <cellStyle name="Prozent 8 3 3" xfId="580" xr:uid="{00000000-0005-0000-0000-000030020000}"/>
    <cellStyle name="Prozent 8 3 3 2" xfId="581" xr:uid="{00000000-0005-0000-0000-000031020000}"/>
    <cellStyle name="Prozent 8 3 3 3" xfId="582" xr:uid="{00000000-0005-0000-0000-000032020000}"/>
    <cellStyle name="Prozent 9" xfId="230" xr:uid="{00000000-0005-0000-0000-000033020000}"/>
    <cellStyle name="Schlecht 2" xfId="583" xr:uid="{00000000-0005-0000-0000-000034020000}"/>
    <cellStyle name="Schlecht 3" xfId="584" xr:uid="{00000000-0005-0000-0000-000035020000}"/>
    <cellStyle name="Standard" xfId="0" builtinId="0"/>
    <cellStyle name="Standard 2" xfId="231" xr:uid="{00000000-0005-0000-0000-000037020000}"/>
    <cellStyle name="Standard 2 2" xfId="232" xr:uid="{00000000-0005-0000-0000-000038020000}"/>
    <cellStyle name="Standard 2 2 2" xfId="233" xr:uid="{00000000-0005-0000-0000-000039020000}"/>
    <cellStyle name="Standard 2 2 3" xfId="585" xr:uid="{00000000-0005-0000-0000-00003A020000}"/>
    <cellStyle name="Standard 2 3" xfId="234" xr:uid="{00000000-0005-0000-0000-00003B020000}"/>
    <cellStyle name="Standard 2 4" xfId="235" xr:uid="{00000000-0005-0000-0000-00003C020000}"/>
    <cellStyle name="Standard 2 5" xfId="236" xr:uid="{00000000-0005-0000-0000-00003D020000}"/>
    <cellStyle name="Standard 2 6" xfId="586" xr:uid="{00000000-0005-0000-0000-00003E020000}"/>
    <cellStyle name="Standard 3" xfId="237" xr:uid="{00000000-0005-0000-0000-00003F020000}"/>
    <cellStyle name="Standard 3 2" xfId="238" xr:uid="{00000000-0005-0000-0000-000040020000}"/>
    <cellStyle name="Standard 3 2 2" xfId="239" xr:uid="{00000000-0005-0000-0000-000041020000}"/>
    <cellStyle name="Standard 3 2 2 2" xfId="240" xr:uid="{00000000-0005-0000-0000-000042020000}"/>
    <cellStyle name="Standard 3 2 2 2 2" xfId="587" xr:uid="{00000000-0005-0000-0000-000043020000}"/>
    <cellStyle name="Standard 3 2 2 3" xfId="241" xr:uid="{00000000-0005-0000-0000-000044020000}"/>
    <cellStyle name="Standard 3 2 3" xfId="242" xr:uid="{00000000-0005-0000-0000-000045020000}"/>
    <cellStyle name="Standard 3 2 3 2" xfId="588" xr:uid="{00000000-0005-0000-0000-000046020000}"/>
    <cellStyle name="Standard 3 2 4" xfId="243" xr:uid="{00000000-0005-0000-0000-000047020000}"/>
    <cellStyle name="Standard 3 2 4 2" xfId="589" xr:uid="{00000000-0005-0000-0000-000048020000}"/>
    <cellStyle name="Standard 3 2 4 3" xfId="590" xr:uid="{00000000-0005-0000-0000-000049020000}"/>
    <cellStyle name="Standard 3 2 5" xfId="244" xr:uid="{00000000-0005-0000-0000-00004A020000}"/>
    <cellStyle name="Standard 3 2 6" xfId="591" xr:uid="{00000000-0005-0000-0000-00004B020000}"/>
    <cellStyle name="Standard 3 3" xfId="245" xr:uid="{00000000-0005-0000-0000-00004C020000}"/>
    <cellStyle name="Standard 3 3 2" xfId="246" xr:uid="{00000000-0005-0000-0000-00004D020000}"/>
    <cellStyle name="Standard 3 3 2 2" xfId="592" xr:uid="{00000000-0005-0000-0000-00004E020000}"/>
    <cellStyle name="Standard 3 3 3" xfId="247" xr:uid="{00000000-0005-0000-0000-00004F020000}"/>
    <cellStyle name="Standard 3 4" xfId="248" xr:uid="{00000000-0005-0000-0000-000050020000}"/>
    <cellStyle name="Standard 3 4 2" xfId="593" xr:uid="{00000000-0005-0000-0000-000051020000}"/>
    <cellStyle name="Standard 3 5" xfId="249" xr:uid="{00000000-0005-0000-0000-000052020000}"/>
    <cellStyle name="Standard 3 6" xfId="594" xr:uid="{00000000-0005-0000-0000-000053020000}"/>
    <cellStyle name="Standard 4" xfId="250" xr:uid="{00000000-0005-0000-0000-000054020000}"/>
    <cellStyle name="Standard 5" xfId="251" xr:uid="{00000000-0005-0000-0000-000055020000}"/>
    <cellStyle name="Standard 5 2" xfId="595" xr:uid="{00000000-0005-0000-0000-000056020000}"/>
    <cellStyle name="Title" xfId="277" hidden="1" xr:uid="{00000000-0005-0000-0000-000057020000}"/>
    <cellStyle name="Title" xfId="308" hidden="1" xr:uid="{00000000-0005-0000-0000-000058020000}"/>
    <cellStyle name="Title" xfId="324" hidden="1" xr:uid="{00000000-0005-0000-0000-000059020000}"/>
    <cellStyle name="Title" xfId="628" hidden="1" xr:uid="{00000000-0005-0000-0000-00005A020000}"/>
    <cellStyle name="Title" xfId="644" xr:uid="{00000000-0005-0000-0000-00005B020000}"/>
    <cellStyle name="Title 2" xfId="596" xr:uid="{00000000-0005-0000-0000-00005C020000}"/>
    <cellStyle name="Title 2 2" xfId="597" xr:uid="{00000000-0005-0000-0000-00005D020000}"/>
    <cellStyle name="Title 3" xfId="598" xr:uid="{00000000-0005-0000-0000-00005E020000}"/>
    <cellStyle name="Total 2" xfId="252" xr:uid="{00000000-0005-0000-0000-00005F020000}"/>
    <cellStyle name="Total 2 2" xfId="253" xr:uid="{00000000-0005-0000-0000-000060020000}"/>
    <cellStyle name="Überschrift 1 2" xfId="254" xr:uid="{00000000-0005-0000-0000-000061020000}"/>
    <cellStyle name="Überschrift 1 2 2" xfId="255" xr:uid="{00000000-0005-0000-0000-000062020000}"/>
    <cellStyle name="Überschrift 1 2 2 2" xfId="256" xr:uid="{00000000-0005-0000-0000-000063020000}"/>
    <cellStyle name="Überschrift 1 2 2 3" xfId="257" xr:uid="{00000000-0005-0000-0000-000064020000}"/>
    <cellStyle name="Überschrift 1 2 3" xfId="258" xr:uid="{00000000-0005-0000-0000-000065020000}"/>
    <cellStyle name="Überschrift 1 2 3 2" xfId="259" xr:uid="{00000000-0005-0000-0000-000066020000}"/>
    <cellStyle name="Überschrift 1 2 3 3" xfId="260" xr:uid="{00000000-0005-0000-0000-000067020000}"/>
    <cellStyle name="Überschrift 1 2 4" xfId="261" xr:uid="{00000000-0005-0000-0000-000068020000}"/>
    <cellStyle name="Überschrift 1 3" xfId="599" xr:uid="{00000000-0005-0000-0000-000069020000}"/>
    <cellStyle name="Überschrift 2 2" xfId="262" xr:uid="{00000000-0005-0000-0000-00006A020000}"/>
    <cellStyle name="Überschrift 2 2 2" xfId="263" xr:uid="{00000000-0005-0000-0000-00006B020000}"/>
    <cellStyle name="Überschrift 2 2 2 2" xfId="264" xr:uid="{00000000-0005-0000-0000-00006C020000}"/>
    <cellStyle name="Überschrift 2 2 2 3" xfId="265" xr:uid="{00000000-0005-0000-0000-00006D020000}"/>
    <cellStyle name="Überschrift 2 2 3" xfId="266" xr:uid="{00000000-0005-0000-0000-00006E020000}"/>
    <cellStyle name="Überschrift 2 2 3 2" xfId="267" xr:uid="{00000000-0005-0000-0000-00006F020000}"/>
    <cellStyle name="Überschrift 2 2 4" xfId="268" xr:uid="{00000000-0005-0000-0000-000070020000}"/>
    <cellStyle name="Überschrift 2 3" xfId="600" xr:uid="{00000000-0005-0000-0000-000071020000}"/>
    <cellStyle name="Überschrift 3 2" xfId="269" xr:uid="{00000000-0005-0000-0000-000072020000}"/>
    <cellStyle name="Überschrift 3 3" xfId="601" xr:uid="{00000000-0005-0000-0000-000073020000}"/>
    <cellStyle name="Überschrift 4 2" xfId="270" xr:uid="{00000000-0005-0000-0000-000074020000}"/>
    <cellStyle name="Überschrift 4 3" xfId="602" xr:uid="{00000000-0005-0000-0000-000075020000}"/>
    <cellStyle name="Überschrift 5" xfId="271" xr:uid="{00000000-0005-0000-0000-000076020000}"/>
    <cellStyle name="Überschrift 6" xfId="603" xr:uid="{00000000-0005-0000-0000-000077020000}"/>
    <cellStyle name="Verknüpfte Zelle 2" xfId="604" xr:uid="{00000000-0005-0000-0000-000078020000}"/>
    <cellStyle name="Verknüpfte Zelle 3" xfId="605" xr:uid="{00000000-0005-0000-0000-000079020000}"/>
    <cellStyle name="Warnender Text 2" xfId="272" xr:uid="{00000000-0005-0000-0000-00007A020000}"/>
    <cellStyle name="Warnender Text 2 2" xfId="273" xr:uid="{00000000-0005-0000-0000-00007B020000}"/>
    <cellStyle name="Warnender Text 2 3" xfId="274" xr:uid="{00000000-0005-0000-0000-00007C020000}"/>
    <cellStyle name="Warnender Text 2 3 2" xfId="606" xr:uid="{00000000-0005-0000-0000-00007D020000}"/>
    <cellStyle name="Warnender Text 3" xfId="275" xr:uid="{00000000-0005-0000-0000-00007E020000}"/>
    <cellStyle name="Warnender Text 4" xfId="276" xr:uid="{00000000-0005-0000-0000-00007F020000}"/>
    <cellStyle name="Warnender Text 5" xfId="607" xr:uid="{00000000-0005-0000-0000-000080020000}"/>
    <cellStyle name="Warnender Text 6" xfId="608" xr:uid="{00000000-0005-0000-0000-000081020000}"/>
    <cellStyle name="Zelle überprüfen 2" xfId="609" xr:uid="{00000000-0005-0000-0000-000082020000}"/>
    <cellStyle name="Zelle überprüfen 2 2" xfId="610" xr:uid="{00000000-0005-0000-0000-000083020000}"/>
    <cellStyle name="Zelle überprüfen 3" xfId="611" xr:uid="{00000000-0005-0000-0000-000084020000}"/>
    <cellStyle name="Zelle überprüfen 4" xfId="612" xr:uid="{00000000-0005-0000-0000-000085020000}"/>
  </cellStyles>
  <dxfs count="213">
    <dxf>
      <fill>
        <patternFill>
          <bgColor indexed="42"/>
        </patternFill>
      </fill>
    </dxf>
    <dxf>
      <fill>
        <patternFill>
          <bgColor indexed="42"/>
        </patternFill>
      </fill>
    </dxf>
    <dxf>
      <fill>
        <patternFill>
          <bgColor rgb="FFDAEEF3"/>
        </patternFill>
      </fill>
    </dxf>
    <dxf>
      <fill>
        <patternFill>
          <bgColor indexed="10"/>
        </patternFill>
      </fill>
    </dxf>
    <dxf>
      <fill>
        <patternFill>
          <bgColor theme="0" tint="-0.24994659260841701"/>
        </patternFill>
      </fill>
    </dxf>
    <dxf>
      <fill>
        <patternFill>
          <bgColor indexed="42"/>
        </patternFill>
      </fill>
    </dxf>
    <dxf>
      <fill>
        <patternFill>
          <bgColor indexed="10"/>
        </patternFill>
      </fill>
    </dxf>
    <dxf>
      <fill>
        <patternFill>
          <bgColor indexed="42"/>
        </patternFill>
      </fill>
    </dxf>
    <dxf>
      <fill>
        <patternFill>
          <bgColor indexed="43"/>
        </patternFill>
      </fill>
    </dxf>
    <dxf>
      <fill>
        <patternFill>
          <bgColor theme="0"/>
        </patternFill>
      </fill>
    </dxf>
    <dxf>
      <fill>
        <patternFill>
          <bgColor indexed="42"/>
        </patternFill>
      </fill>
    </dxf>
    <dxf>
      <fill>
        <patternFill patternType="none">
          <bgColor indexed="65"/>
        </patternFill>
      </fill>
    </dxf>
    <dxf>
      <fill>
        <patternFill>
          <bgColor theme="0" tint="-0.24994659260841701"/>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10"/>
        </patternFill>
      </fill>
    </dxf>
    <dxf>
      <fill>
        <patternFill>
          <bgColor theme="0" tint="-0.24994659260841701"/>
        </patternFill>
      </fill>
    </dxf>
    <dxf>
      <fill>
        <patternFill>
          <bgColor indexed="42"/>
        </patternFill>
      </fill>
    </dxf>
    <dxf>
      <fill>
        <patternFill>
          <bgColor indexed="10"/>
        </patternFill>
      </fill>
    </dxf>
    <dxf>
      <fill>
        <patternFill>
          <bgColor indexed="42"/>
        </patternFill>
      </fill>
    </dxf>
    <dxf>
      <fill>
        <patternFill>
          <bgColor indexed="43"/>
        </patternFill>
      </fill>
    </dxf>
    <dxf>
      <fill>
        <patternFill>
          <bgColor indexed="9"/>
        </patternFill>
      </fill>
    </dxf>
    <dxf>
      <fill>
        <patternFill>
          <bgColor indexed="42"/>
        </patternFill>
      </fill>
    </dxf>
    <dxf>
      <fill>
        <patternFill patternType="none">
          <bgColor indexed="65"/>
        </patternFill>
      </fill>
    </dxf>
    <dxf>
      <fill>
        <patternFill>
          <bgColor theme="0" tint="-0.24994659260841701"/>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rgb="FFCCFFCA"/>
        </patternFill>
      </fill>
    </dxf>
    <dxf>
      <fill>
        <patternFill>
          <bgColor rgb="FFFF7C80"/>
        </patternFill>
      </fill>
    </dxf>
    <dxf>
      <fill>
        <patternFill>
          <bgColor rgb="FFFF7C80"/>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10"/>
        </patternFill>
      </fill>
    </dxf>
    <dxf>
      <fill>
        <patternFill>
          <bgColor theme="0" tint="-0.24994659260841701"/>
        </patternFill>
      </fill>
    </dxf>
    <dxf>
      <fill>
        <patternFill>
          <bgColor indexed="42"/>
        </patternFill>
      </fill>
    </dxf>
    <dxf>
      <fill>
        <patternFill>
          <bgColor indexed="23"/>
        </patternFill>
      </fill>
    </dxf>
    <dxf>
      <fill>
        <patternFill>
          <bgColor indexed="10"/>
        </patternFill>
      </fill>
    </dxf>
    <dxf>
      <fill>
        <patternFill>
          <bgColor indexed="43"/>
        </patternFill>
      </fill>
    </dxf>
    <dxf>
      <fill>
        <patternFill>
          <bgColor indexed="42"/>
        </patternFill>
      </fill>
    </dxf>
    <dxf>
      <fill>
        <patternFill>
          <bgColor indexed="9"/>
        </patternFill>
      </fill>
    </dxf>
    <dxf>
      <fill>
        <patternFill>
          <bgColor indexed="42"/>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indexed="10"/>
        </patternFill>
      </fill>
    </dxf>
    <dxf>
      <fill>
        <patternFill patternType="none">
          <bgColor indexed="65"/>
        </patternFill>
      </fill>
    </dxf>
    <dxf>
      <fill>
        <patternFill>
          <bgColor indexed="23"/>
        </patternFill>
      </fill>
    </dxf>
    <dxf>
      <fill>
        <patternFill>
          <bgColor rgb="FF808080"/>
        </patternFill>
      </fill>
    </dxf>
    <dxf>
      <fill>
        <patternFill>
          <bgColor theme="0" tint="-0.24994659260841701"/>
        </patternFill>
      </fill>
    </dxf>
    <dxf>
      <fill>
        <patternFill>
          <bgColor indexed="23"/>
        </patternFill>
      </fill>
    </dxf>
    <dxf>
      <fill>
        <patternFill>
          <bgColor rgb="FFCCFFCA"/>
        </patternFill>
      </fill>
    </dxf>
    <dxf>
      <fill>
        <patternFill>
          <bgColor rgb="FFFF7C80"/>
        </patternFill>
      </fill>
    </dxf>
    <dxf>
      <fill>
        <patternFill>
          <bgColor rgb="FFFF7C80"/>
        </patternFill>
      </fill>
    </dxf>
    <dxf>
      <fill>
        <patternFill>
          <bgColor indexed="2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rgb="FFDCE6F1"/>
        </patternFill>
      </fill>
    </dxf>
    <dxf>
      <fill>
        <patternFill>
          <bgColor indexed="42"/>
        </patternFill>
      </fill>
    </dxf>
    <dxf>
      <fill>
        <patternFill>
          <bgColor indexed="10"/>
        </patternFill>
      </fill>
    </dxf>
    <dxf>
      <fill>
        <patternFill>
          <bgColor indexed="43"/>
        </patternFill>
      </fill>
    </dxf>
    <dxf>
      <fill>
        <patternFill>
          <bgColor indexed="42"/>
        </patternFill>
      </fill>
    </dxf>
    <dxf>
      <fill>
        <patternFill>
          <bgColor rgb="FF99FF66"/>
        </patternFill>
      </fill>
    </dxf>
    <dxf>
      <fill>
        <patternFill>
          <bgColor indexed="10"/>
        </patternFill>
      </fill>
    </dxf>
    <dxf>
      <fill>
        <patternFill>
          <bgColor rgb="FF99FF66"/>
        </patternFill>
      </fill>
    </dxf>
    <dxf>
      <fill>
        <patternFill>
          <bgColor indexed="43"/>
        </patternFill>
      </fill>
    </dxf>
    <dxf>
      <fill>
        <patternFill>
          <bgColor rgb="FFCCFFCC"/>
        </patternFill>
      </fill>
    </dxf>
    <dxf>
      <fill>
        <patternFill>
          <bgColor indexed="10"/>
        </patternFill>
      </fill>
    </dxf>
    <dxf>
      <fill>
        <patternFill>
          <bgColor indexed="42"/>
        </patternFill>
      </fill>
    </dxf>
    <dxf>
      <fill>
        <patternFill>
          <bgColor rgb="FF99FF66"/>
        </patternFill>
      </fill>
    </dxf>
    <dxf>
      <fill>
        <patternFill>
          <bgColor rgb="FFCCFFCC"/>
        </patternFill>
      </fill>
    </dxf>
    <dxf>
      <fill>
        <patternFill>
          <bgColor indexed="10"/>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rgb="FFCCFFCC"/>
        </patternFill>
      </fill>
    </dxf>
    <dxf>
      <fill>
        <patternFill>
          <bgColor indexed="42"/>
        </patternFill>
      </fill>
    </dxf>
    <dxf>
      <fill>
        <patternFill>
          <bgColor rgb="FF99FF66"/>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2"/>
        </patternFill>
      </fill>
    </dxf>
    <dxf>
      <fill>
        <patternFill>
          <bgColor rgb="FF99FF66"/>
        </patternFill>
      </fill>
    </dxf>
    <dxf>
      <fill>
        <patternFill>
          <bgColor rgb="FFCCFFCC"/>
        </patternFill>
      </fill>
    </dxf>
    <dxf>
      <fill>
        <patternFill>
          <bgColor rgb="FFCCFFCC"/>
        </patternFill>
      </fill>
    </dxf>
    <dxf>
      <fill>
        <patternFill>
          <bgColor rgb="FFCCFFCC"/>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indexed="10"/>
        </patternFill>
      </fill>
    </dxf>
    <dxf>
      <fill>
        <patternFill>
          <bgColor rgb="FF99FF66"/>
        </patternFill>
      </fill>
    </dxf>
    <dxf>
      <fill>
        <patternFill>
          <bgColor indexed="42"/>
        </patternFill>
      </fill>
    </dxf>
    <dxf>
      <fill>
        <patternFill>
          <bgColor indexed="43"/>
        </patternFill>
      </fill>
    </dxf>
    <dxf>
      <fill>
        <patternFill>
          <bgColor indexed="10"/>
        </patternFill>
      </fill>
    </dxf>
    <dxf>
      <fill>
        <patternFill>
          <bgColor rgb="FF99FF66"/>
        </patternFill>
      </fill>
    </dxf>
    <dxf>
      <fill>
        <patternFill>
          <bgColor indexed="42"/>
        </patternFill>
      </fill>
    </dxf>
    <dxf>
      <fill>
        <patternFill>
          <bgColor rgb="FFCCFFCC"/>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C0C0C0"/>
        </patternFill>
      </fill>
    </dxf>
    <dxf>
      <fill>
        <patternFill>
          <bgColor indexed="22"/>
        </patternFill>
      </fill>
    </dxf>
    <dxf>
      <fill>
        <patternFill>
          <bgColor indexed="22"/>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indexed="22"/>
        </patternFill>
      </fill>
    </dxf>
  </dxfs>
  <tableStyles count="0" defaultTableStyle="TableStyleMedium2" defaultPivotStyle="PivotStyleLight16"/>
  <colors>
    <mruColors>
      <color rgb="FF3366FF"/>
      <color rgb="FFFF0000"/>
      <color rgb="FF99CCFF"/>
      <color rgb="FFFFFF99"/>
      <color rgb="FFCCFFFF"/>
      <color rgb="FFFFFF00"/>
      <color rgb="FF00FFFF"/>
      <color rgb="FFCCFFCC"/>
      <color rgb="FF0000FF"/>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emf"/><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pn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6.png"/><Relationship Id="rId1"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1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10.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1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10.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10.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10.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1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1.png"/><Relationship Id="rId2" Type="http://schemas.openxmlformats.org/officeDocument/2006/relationships/image" Target="../media/image70.png"/><Relationship Id="rId1"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3.png"/><Relationship Id="rId2" Type="http://schemas.openxmlformats.org/officeDocument/2006/relationships/image" Target="../media/image72.png"/><Relationship Id="rId1" Type="http://schemas.openxmlformats.org/officeDocument/2006/relationships/image" Target="../media/image10.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10.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image" Target="../media/image76.png"/><Relationship Id="rId1" Type="http://schemas.openxmlformats.org/officeDocument/2006/relationships/image" Target="../media/image10.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10.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80.png"/><Relationship Id="rId1" Type="http://schemas.openxmlformats.org/officeDocument/2006/relationships/image" Target="../media/image10.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4.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4.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5.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7.xml.rels><?xml version="1.0" encoding="UTF-8" standalone="yes"?>
<Relationships xmlns="http://schemas.openxmlformats.org/package/2006/relationships"><Relationship Id="rId2" Type="http://schemas.openxmlformats.org/officeDocument/2006/relationships/image" Target="../media/image86.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1196340</xdr:colOff>
      <xdr:row>0</xdr:row>
      <xdr:rowOff>137160</xdr:rowOff>
    </xdr:from>
    <xdr:to>
      <xdr:col>3</xdr:col>
      <xdr:colOff>1348740</xdr:colOff>
      <xdr:row>3</xdr:row>
      <xdr:rowOff>171450</xdr:rowOff>
    </xdr:to>
    <xdr:pic>
      <xdr:nvPicPr>
        <xdr:cNvPr id="510122" name="Grafik 3">
          <a:extLst>
            <a:ext uri="{FF2B5EF4-FFF2-40B4-BE49-F238E27FC236}">
              <a16:creationId xmlns:a16="http://schemas.microsoft.com/office/drawing/2014/main" id="{00000000-0008-0000-0000-0000AAC80700}"/>
            </a:ext>
          </a:extLst>
        </xdr:cNvPr>
        <xdr:cNvPicPr>
          <a:picLocks noChangeAspect="1"/>
        </xdr:cNvPicPr>
      </xdr:nvPicPr>
      <xdr:blipFill>
        <a:blip xmlns:r="http://schemas.openxmlformats.org/officeDocument/2006/relationships" r:embed="rId1" cstate="print"/>
        <a:srcRect/>
        <a:stretch>
          <a:fillRect/>
        </a:stretch>
      </xdr:blipFill>
      <xdr:spPr bwMode="auto">
        <a:xfrm>
          <a:off x="2453640" y="137160"/>
          <a:ext cx="4168140" cy="609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609600</xdr:colOff>
      <xdr:row>2</xdr:row>
      <xdr:rowOff>628650</xdr:rowOff>
    </xdr:to>
    <xdr:pic>
      <xdr:nvPicPr>
        <xdr:cNvPr id="12284" name="Grafik 2">
          <a:extLst>
            <a:ext uri="{FF2B5EF4-FFF2-40B4-BE49-F238E27FC236}">
              <a16:creationId xmlns:a16="http://schemas.microsoft.com/office/drawing/2014/main" id="{00000000-0008-0000-0900-0000FC2F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171450</xdr:colOff>
      <xdr:row>23</xdr:row>
      <xdr:rowOff>85725</xdr:rowOff>
    </xdr:from>
    <xdr:to>
      <xdr:col>5</xdr:col>
      <xdr:colOff>65496</xdr:colOff>
      <xdr:row>40</xdr:row>
      <xdr:rowOff>18674</xdr:rowOff>
    </xdr:to>
    <xdr:pic>
      <xdr:nvPicPr>
        <xdr:cNvPr id="3" name="Grafik 2">
          <a:extLst>
            <a:ext uri="{FF2B5EF4-FFF2-40B4-BE49-F238E27FC236}">
              <a16:creationId xmlns:a16="http://schemas.microsoft.com/office/drawing/2014/main" id="{D03B8125-B249-4451-9B96-29FA227AD539}"/>
            </a:ext>
          </a:extLst>
        </xdr:cNvPr>
        <xdr:cNvPicPr>
          <a:picLocks noChangeAspect="1"/>
        </xdr:cNvPicPr>
      </xdr:nvPicPr>
      <xdr:blipFill>
        <a:blip xmlns:r="http://schemas.openxmlformats.org/officeDocument/2006/relationships" r:embed="rId2"/>
        <a:stretch>
          <a:fillRect/>
        </a:stretch>
      </xdr:blipFill>
      <xdr:spPr>
        <a:xfrm>
          <a:off x="171450" y="5943600"/>
          <a:ext cx="9428571" cy="3009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352425</xdr:colOff>
      <xdr:row>2</xdr:row>
      <xdr:rowOff>628650</xdr:rowOff>
    </xdr:to>
    <xdr:pic>
      <xdr:nvPicPr>
        <xdr:cNvPr id="13302" name="Grafik 2">
          <a:extLst>
            <a:ext uri="{FF2B5EF4-FFF2-40B4-BE49-F238E27FC236}">
              <a16:creationId xmlns:a16="http://schemas.microsoft.com/office/drawing/2014/main" id="{00000000-0008-0000-0A00-0000F633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25</xdr:row>
      <xdr:rowOff>95250</xdr:rowOff>
    </xdr:from>
    <xdr:to>
      <xdr:col>6</xdr:col>
      <xdr:colOff>198711</xdr:colOff>
      <xdr:row>46</xdr:row>
      <xdr:rowOff>18584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23825" y="6677025"/>
          <a:ext cx="10514286" cy="37238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 name="Grafik 6">
          <a:extLst>
            <a:ext uri="{FF2B5EF4-FFF2-40B4-BE49-F238E27FC236}">
              <a16:creationId xmlns:a16="http://schemas.microsoft.com/office/drawing/2014/main" id="{7E542B63-09AE-4995-8A63-0EC910387817}"/>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0</xdr:col>
      <xdr:colOff>178991</xdr:colOff>
      <xdr:row>12</xdr:row>
      <xdr:rowOff>7541</xdr:rowOff>
    </xdr:from>
    <xdr:to>
      <xdr:col>6</xdr:col>
      <xdr:colOff>577653</xdr:colOff>
      <xdr:row>21</xdr:row>
      <xdr:rowOff>102576</xdr:rowOff>
    </xdr:to>
    <xdr:pic>
      <xdr:nvPicPr>
        <xdr:cNvPr id="4" name="Grafik 3">
          <a:extLst>
            <a:ext uri="{FF2B5EF4-FFF2-40B4-BE49-F238E27FC236}">
              <a16:creationId xmlns:a16="http://schemas.microsoft.com/office/drawing/2014/main" id="{20040CC2-CF2B-42B2-B00D-7AB1E9985C2C}"/>
            </a:ext>
          </a:extLst>
        </xdr:cNvPr>
        <xdr:cNvPicPr>
          <a:picLocks noChangeAspect="1"/>
        </xdr:cNvPicPr>
      </xdr:nvPicPr>
      <xdr:blipFill>
        <a:blip xmlns:r="http://schemas.openxmlformats.org/officeDocument/2006/relationships" r:embed="rId2"/>
        <a:stretch>
          <a:fillRect/>
        </a:stretch>
      </xdr:blipFill>
      <xdr:spPr>
        <a:xfrm>
          <a:off x="178991" y="3598466"/>
          <a:ext cx="11104762" cy="17238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33337" name="Grafik 6">
          <a:extLst>
            <a:ext uri="{FF2B5EF4-FFF2-40B4-BE49-F238E27FC236}">
              <a16:creationId xmlns:a16="http://schemas.microsoft.com/office/drawing/2014/main" id="{00000000-0008-0000-0B00-0000798F0300}"/>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4</xdr:col>
      <xdr:colOff>1208489</xdr:colOff>
      <xdr:row>37</xdr:row>
      <xdr:rowOff>123515</xdr:rowOff>
    </xdr:to>
    <xdr:pic>
      <xdr:nvPicPr>
        <xdr:cNvPr id="5" name="Grafik 4">
          <a:extLst>
            <a:ext uri="{FF2B5EF4-FFF2-40B4-BE49-F238E27FC236}">
              <a16:creationId xmlns:a16="http://schemas.microsoft.com/office/drawing/2014/main" id="{4B85CE2F-EA01-4521-9ADC-2B32A27D8233}"/>
            </a:ext>
          </a:extLst>
        </xdr:cNvPr>
        <xdr:cNvPicPr>
          <a:picLocks noChangeAspect="1"/>
        </xdr:cNvPicPr>
      </xdr:nvPicPr>
      <xdr:blipFill>
        <a:blip xmlns:r="http://schemas.openxmlformats.org/officeDocument/2006/relationships" r:embed="rId2"/>
        <a:stretch>
          <a:fillRect/>
        </a:stretch>
      </xdr:blipFill>
      <xdr:spPr>
        <a:xfrm>
          <a:off x="190500" y="5362575"/>
          <a:ext cx="9485714" cy="2476190"/>
        </a:xfrm>
        <a:prstGeom prst="rect">
          <a:avLst/>
        </a:prstGeom>
      </xdr:spPr>
    </xdr:pic>
    <xdr:clientData/>
  </xdr:twoCellAnchor>
  <xdr:twoCellAnchor editAs="oneCell">
    <xdr:from>
      <xdr:col>1</xdr:col>
      <xdr:colOff>0</xdr:colOff>
      <xdr:row>12</xdr:row>
      <xdr:rowOff>0</xdr:rowOff>
    </xdr:from>
    <xdr:to>
      <xdr:col>7</xdr:col>
      <xdr:colOff>55752</xdr:colOff>
      <xdr:row>22</xdr:row>
      <xdr:rowOff>28345</xdr:rowOff>
    </xdr:to>
    <xdr:pic>
      <xdr:nvPicPr>
        <xdr:cNvPr id="8" name="Grafik 7">
          <a:extLst>
            <a:ext uri="{FF2B5EF4-FFF2-40B4-BE49-F238E27FC236}">
              <a16:creationId xmlns:a16="http://schemas.microsoft.com/office/drawing/2014/main" id="{6274165A-6E1A-42F7-A099-56C8C736EC07}"/>
            </a:ext>
          </a:extLst>
        </xdr:cNvPr>
        <xdr:cNvPicPr>
          <a:picLocks noChangeAspect="1"/>
        </xdr:cNvPicPr>
      </xdr:nvPicPr>
      <xdr:blipFill>
        <a:blip xmlns:r="http://schemas.openxmlformats.org/officeDocument/2006/relationships" r:embed="rId3"/>
        <a:stretch>
          <a:fillRect/>
        </a:stretch>
      </xdr:blipFill>
      <xdr:spPr>
        <a:xfrm>
          <a:off x="190500" y="3190875"/>
          <a:ext cx="11180952" cy="18380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5" name="Grafik 2">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19050</xdr:colOff>
      <xdr:row>22</xdr:row>
      <xdr:rowOff>66675</xdr:rowOff>
    </xdr:from>
    <xdr:to>
      <xdr:col>5</xdr:col>
      <xdr:colOff>275056</xdr:colOff>
      <xdr:row>36</xdr:row>
      <xdr:rowOff>161596</xdr:rowOff>
    </xdr:to>
    <xdr:pic>
      <xdr:nvPicPr>
        <xdr:cNvPr id="4" name="Grafik 3">
          <a:extLst>
            <a:ext uri="{FF2B5EF4-FFF2-40B4-BE49-F238E27FC236}">
              <a16:creationId xmlns:a16="http://schemas.microsoft.com/office/drawing/2014/main" id="{0EEA6DD9-0C18-494E-8504-C2133788491A}"/>
            </a:ext>
          </a:extLst>
        </xdr:cNvPr>
        <xdr:cNvPicPr>
          <a:picLocks noChangeAspect="1"/>
        </xdr:cNvPicPr>
      </xdr:nvPicPr>
      <xdr:blipFill>
        <a:blip xmlns:r="http://schemas.openxmlformats.org/officeDocument/2006/relationships" r:embed="rId2"/>
        <a:stretch>
          <a:fillRect/>
        </a:stretch>
      </xdr:blipFill>
      <xdr:spPr>
        <a:xfrm>
          <a:off x="209550" y="5486400"/>
          <a:ext cx="9352381" cy="2628571"/>
        </a:xfrm>
        <a:prstGeom prst="rect">
          <a:avLst/>
        </a:prstGeom>
      </xdr:spPr>
    </xdr:pic>
    <xdr:clientData/>
  </xdr:twoCellAnchor>
  <xdr:twoCellAnchor editAs="oneCell">
    <xdr:from>
      <xdr:col>1</xdr:col>
      <xdr:colOff>0</xdr:colOff>
      <xdr:row>11</xdr:row>
      <xdr:rowOff>0</xdr:rowOff>
    </xdr:from>
    <xdr:to>
      <xdr:col>7</xdr:col>
      <xdr:colOff>436745</xdr:colOff>
      <xdr:row>21</xdr:row>
      <xdr:rowOff>47393</xdr:rowOff>
    </xdr:to>
    <xdr:pic>
      <xdr:nvPicPr>
        <xdr:cNvPr id="6" name="Grafik 5">
          <a:extLst>
            <a:ext uri="{FF2B5EF4-FFF2-40B4-BE49-F238E27FC236}">
              <a16:creationId xmlns:a16="http://schemas.microsoft.com/office/drawing/2014/main" id="{70709BED-440C-4995-B072-D9428DB4AB74}"/>
            </a:ext>
          </a:extLst>
        </xdr:cNvPr>
        <xdr:cNvPicPr>
          <a:picLocks noChangeAspect="1"/>
        </xdr:cNvPicPr>
      </xdr:nvPicPr>
      <xdr:blipFill>
        <a:blip xmlns:r="http://schemas.openxmlformats.org/officeDocument/2006/relationships" r:embed="rId3"/>
        <a:stretch>
          <a:fillRect/>
        </a:stretch>
      </xdr:blipFill>
      <xdr:spPr>
        <a:xfrm>
          <a:off x="190500" y="3429000"/>
          <a:ext cx="11238095" cy="18571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2</xdr:row>
      <xdr:rowOff>628650</xdr:rowOff>
    </xdr:to>
    <xdr:pic>
      <xdr:nvPicPr>
        <xdr:cNvPr id="279409" name="Grafik 2">
          <a:extLst>
            <a:ext uri="{FF2B5EF4-FFF2-40B4-BE49-F238E27FC236}">
              <a16:creationId xmlns:a16="http://schemas.microsoft.com/office/drawing/2014/main" id="{00000000-0008-0000-0D00-0000714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142875</xdr:colOff>
      <xdr:row>22</xdr:row>
      <xdr:rowOff>133350</xdr:rowOff>
    </xdr:from>
    <xdr:to>
      <xdr:col>6</xdr:col>
      <xdr:colOff>513040</xdr:colOff>
      <xdr:row>33</xdr:row>
      <xdr:rowOff>180720</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42875" y="5286375"/>
          <a:ext cx="10476190" cy="2038095"/>
        </a:xfrm>
        <a:prstGeom prst="rect">
          <a:avLst/>
        </a:prstGeom>
      </xdr:spPr>
    </xdr:pic>
    <xdr:clientData/>
  </xdr:twoCellAnchor>
  <xdr:twoCellAnchor editAs="oneCell">
    <xdr:from>
      <xdr:col>0</xdr:col>
      <xdr:colOff>171450</xdr:colOff>
      <xdr:row>12</xdr:row>
      <xdr:rowOff>142875</xdr:rowOff>
    </xdr:from>
    <xdr:to>
      <xdr:col>8</xdr:col>
      <xdr:colOff>8132</xdr:colOff>
      <xdr:row>22</xdr:row>
      <xdr:rowOff>56935</xdr:rowOff>
    </xdr:to>
    <xdr:pic>
      <xdr:nvPicPr>
        <xdr:cNvPr id="2" name="Grafik 1">
          <a:extLst>
            <a:ext uri="{FF2B5EF4-FFF2-40B4-BE49-F238E27FC236}">
              <a16:creationId xmlns:a16="http://schemas.microsoft.com/office/drawing/2014/main" id="{CDC14C0F-EFCF-4F39-A18A-3904A036B32A}"/>
            </a:ext>
          </a:extLst>
        </xdr:cNvPr>
        <xdr:cNvPicPr>
          <a:picLocks noChangeAspect="1"/>
        </xdr:cNvPicPr>
      </xdr:nvPicPr>
      <xdr:blipFill>
        <a:blip xmlns:r="http://schemas.openxmlformats.org/officeDocument/2006/relationships" r:embed="rId3"/>
        <a:stretch>
          <a:fillRect/>
        </a:stretch>
      </xdr:blipFill>
      <xdr:spPr>
        <a:xfrm>
          <a:off x="171450" y="3486150"/>
          <a:ext cx="11142857" cy="17238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0</xdr:colOff>
      <xdr:row>2</xdr:row>
      <xdr:rowOff>0</xdr:rowOff>
    </xdr:from>
    <xdr:ext cx="4076700" cy="628650"/>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00225" y="381000"/>
          <a:ext cx="4076700" cy="628650"/>
        </a:xfrm>
        <a:prstGeom prst="rect">
          <a:avLst/>
        </a:prstGeom>
        <a:noFill/>
        <a:ln w="9525">
          <a:noFill/>
          <a:miter lim="800000"/>
          <a:headEnd/>
          <a:tailEnd/>
        </a:ln>
      </xdr:spPr>
    </xdr:pic>
    <xdr:clientData/>
  </xdr:oneCellAnchor>
  <xdr:twoCellAnchor editAs="oneCell">
    <xdr:from>
      <xdr:col>0</xdr:col>
      <xdr:colOff>104775</xdr:colOff>
      <xdr:row>11</xdr:row>
      <xdr:rowOff>104775</xdr:rowOff>
    </xdr:from>
    <xdr:to>
      <xdr:col>7</xdr:col>
      <xdr:colOff>131892</xdr:colOff>
      <xdr:row>20</xdr:row>
      <xdr:rowOff>152190</xdr:rowOff>
    </xdr:to>
    <xdr:pic>
      <xdr:nvPicPr>
        <xdr:cNvPr id="4" name="Grafik 3">
          <a:extLst>
            <a:ext uri="{FF2B5EF4-FFF2-40B4-BE49-F238E27FC236}">
              <a16:creationId xmlns:a16="http://schemas.microsoft.com/office/drawing/2014/main" id="{908EC58A-C9FA-42E4-3210-79248D70E9D3}"/>
            </a:ext>
          </a:extLst>
        </xdr:cNvPr>
        <xdr:cNvPicPr>
          <a:picLocks noChangeAspect="1"/>
        </xdr:cNvPicPr>
      </xdr:nvPicPr>
      <xdr:blipFill>
        <a:blip xmlns:r="http://schemas.openxmlformats.org/officeDocument/2006/relationships" r:embed="rId2"/>
        <a:stretch>
          <a:fillRect/>
        </a:stretch>
      </xdr:blipFill>
      <xdr:spPr>
        <a:xfrm>
          <a:off x="104775" y="3457575"/>
          <a:ext cx="11666667" cy="1676190"/>
        </a:xfrm>
        <a:prstGeom prst="rect">
          <a:avLst/>
        </a:prstGeom>
      </xdr:spPr>
    </xdr:pic>
    <xdr:clientData/>
  </xdr:twoCellAnchor>
  <xdr:twoCellAnchor editAs="oneCell">
    <xdr:from>
      <xdr:col>0</xdr:col>
      <xdr:colOff>142875</xdr:colOff>
      <xdr:row>25</xdr:row>
      <xdr:rowOff>76200</xdr:rowOff>
    </xdr:from>
    <xdr:to>
      <xdr:col>5</xdr:col>
      <xdr:colOff>1065444</xdr:colOff>
      <xdr:row>34</xdr:row>
      <xdr:rowOff>37901</xdr:rowOff>
    </xdr:to>
    <xdr:pic>
      <xdr:nvPicPr>
        <xdr:cNvPr id="5" name="Grafik 4">
          <a:extLst>
            <a:ext uri="{FF2B5EF4-FFF2-40B4-BE49-F238E27FC236}">
              <a16:creationId xmlns:a16="http://schemas.microsoft.com/office/drawing/2014/main" id="{AE5E5D99-B486-81D1-2CA5-A179012A9518}"/>
            </a:ext>
          </a:extLst>
        </xdr:cNvPr>
        <xdr:cNvPicPr>
          <a:picLocks noChangeAspect="1"/>
        </xdr:cNvPicPr>
      </xdr:nvPicPr>
      <xdr:blipFill>
        <a:blip xmlns:r="http://schemas.openxmlformats.org/officeDocument/2006/relationships" r:embed="rId3"/>
        <a:stretch>
          <a:fillRect/>
        </a:stretch>
      </xdr:blipFill>
      <xdr:spPr>
        <a:xfrm>
          <a:off x="142875" y="6248400"/>
          <a:ext cx="10847619" cy="15904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4458" name="Grafik 2">
          <a:extLst>
            <a:ext uri="{FF2B5EF4-FFF2-40B4-BE49-F238E27FC236}">
              <a16:creationId xmlns:a16="http://schemas.microsoft.com/office/drawing/2014/main" id="{00000000-0008-0000-1000-00006AF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21</xdr:row>
          <xdr:rowOff>161925</xdr:rowOff>
        </xdr:from>
        <xdr:to>
          <xdr:col>7</xdr:col>
          <xdr:colOff>219075</xdr:colOff>
          <xdr:row>32</xdr:row>
          <xdr:rowOff>19050</xdr:rowOff>
        </xdr:to>
        <xdr:pic>
          <xdr:nvPicPr>
            <xdr:cNvPr id="5" name="Picture 4">
              <a:extLst>
                <a:ext uri="{FF2B5EF4-FFF2-40B4-BE49-F238E27FC236}">
                  <a16:creationId xmlns:a16="http://schemas.microsoft.com/office/drawing/2014/main" id="{00000000-0008-0000-1000-000005000000}"/>
                </a:ext>
              </a:extLst>
            </xdr:cNvPr>
            <xdr:cNvPicPr>
              <a:picLocks noChangeAspect="1" noChangeArrowheads="1"/>
              <a:extLst>
                <a:ext uri="{84589F7E-364E-4C9E-8A38-B11213B215E9}">
                  <a14:cameraTool cellRange="Grafiken!$B$111:$S$116" spid="_x0000_s2147935"/>
                </a:ext>
              </a:extLst>
            </xdr:cNvPicPr>
          </xdr:nvPicPr>
          <xdr:blipFill>
            <a:blip xmlns:r="http://schemas.openxmlformats.org/officeDocument/2006/relationships" r:embed="rId2"/>
            <a:srcRect/>
            <a:stretch>
              <a:fillRect/>
            </a:stretch>
          </xdr:blipFill>
          <xdr:spPr bwMode="auto">
            <a:xfrm>
              <a:off x="238125" y="5476875"/>
              <a:ext cx="10277475" cy="18478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9525</xdr:colOff>
      <xdr:row>10</xdr:row>
      <xdr:rowOff>333375</xdr:rowOff>
    </xdr:from>
    <xdr:to>
      <xdr:col>8</xdr:col>
      <xdr:colOff>522472</xdr:colOff>
      <xdr:row>21</xdr:row>
      <xdr:rowOff>66439</xdr:rowOff>
    </xdr:to>
    <xdr:pic>
      <xdr:nvPicPr>
        <xdr:cNvPr id="3" name="Grafik 2">
          <a:extLst>
            <a:ext uri="{FF2B5EF4-FFF2-40B4-BE49-F238E27FC236}">
              <a16:creationId xmlns:a16="http://schemas.microsoft.com/office/drawing/2014/main" id="{4F20F25E-8054-457B-A042-06EC611B92BC}"/>
            </a:ext>
          </a:extLst>
        </xdr:cNvPr>
        <xdr:cNvPicPr>
          <a:picLocks noChangeAspect="1"/>
        </xdr:cNvPicPr>
      </xdr:nvPicPr>
      <xdr:blipFill>
        <a:blip xmlns:r="http://schemas.openxmlformats.org/officeDocument/2006/relationships" r:embed="rId3"/>
        <a:stretch>
          <a:fillRect/>
        </a:stretch>
      </xdr:blipFill>
      <xdr:spPr>
        <a:xfrm>
          <a:off x="200025" y="3295650"/>
          <a:ext cx="11219047" cy="18857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533400</xdr:colOff>
      <xdr:row>2</xdr:row>
      <xdr:rowOff>628650</xdr:rowOff>
    </xdr:to>
    <xdr:pic>
      <xdr:nvPicPr>
        <xdr:cNvPr id="2" name="Grafik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10225" y="361950"/>
          <a:ext cx="4076700" cy="628650"/>
        </a:xfrm>
        <a:prstGeom prst="rect">
          <a:avLst/>
        </a:prstGeom>
        <a:noFill/>
        <a:ln w="9525">
          <a:noFill/>
          <a:miter lim="800000"/>
          <a:headEnd/>
          <a:tailEnd/>
        </a:ln>
      </xdr:spPr>
    </xdr:pic>
    <xdr:clientData/>
  </xdr:twoCellAnchor>
  <xdr:twoCellAnchor editAs="oneCell">
    <xdr:from>
      <xdr:col>0</xdr:col>
      <xdr:colOff>123825</xdr:colOff>
      <xdr:row>11</xdr:row>
      <xdr:rowOff>57150</xdr:rowOff>
    </xdr:from>
    <xdr:to>
      <xdr:col>7</xdr:col>
      <xdr:colOff>465324</xdr:colOff>
      <xdr:row>21</xdr:row>
      <xdr:rowOff>95019</xdr:rowOff>
    </xdr:to>
    <xdr:pic>
      <xdr:nvPicPr>
        <xdr:cNvPr id="6" name="Grafik 5">
          <a:extLst>
            <a:ext uri="{FF2B5EF4-FFF2-40B4-BE49-F238E27FC236}">
              <a16:creationId xmlns:a16="http://schemas.microsoft.com/office/drawing/2014/main" id="{067AF734-B473-4A04-98AA-E5B57FD1BC9E}"/>
            </a:ext>
          </a:extLst>
        </xdr:cNvPr>
        <xdr:cNvPicPr>
          <a:picLocks noChangeAspect="1"/>
        </xdr:cNvPicPr>
      </xdr:nvPicPr>
      <xdr:blipFill>
        <a:blip xmlns:r="http://schemas.openxmlformats.org/officeDocument/2006/relationships" r:embed="rId2"/>
        <a:stretch>
          <a:fillRect/>
        </a:stretch>
      </xdr:blipFill>
      <xdr:spPr>
        <a:xfrm>
          <a:off x="123825" y="3657600"/>
          <a:ext cx="11209524" cy="1847619"/>
        </a:xfrm>
        <a:prstGeom prst="rect">
          <a:avLst/>
        </a:prstGeom>
      </xdr:spPr>
    </xdr:pic>
    <xdr:clientData/>
  </xdr:twoCellAnchor>
  <xdr:twoCellAnchor editAs="oneCell">
    <xdr:from>
      <xdr:col>0</xdr:col>
      <xdr:colOff>152400</xdr:colOff>
      <xdr:row>21</xdr:row>
      <xdr:rowOff>133350</xdr:rowOff>
    </xdr:from>
    <xdr:to>
      <xdr:col>5</xdr:col>
      <xdr:colOff>465542</xdr:colOff>
      <xdr:row>32</xdr:row>
      <xdr:rowOff>9292</xdr:rowOff>
    </xdr:to>
    <xdr:pic>
      <xdr:nvPicPr>
        <xdr:cNvPr id="7" name="Grafik 6">
          <a:extLst>
            <a:ext uri="{FF2B5EF4-FFF2-40B4-BE49-F238E27FC236}">
              <a16:creationId xmlns:a16="http://schemas.microsoft.com/office/drawing/2014/main" id="{36A955E6-37E7-4F31-A21D-76E693148E33}"/>
            </a:ext>
          </a:extLst>
        </xdr:cNvPr>
        <xdr:cNvPicPr>
          <a:picLocks noChangeAspect="1"/>
        </xdr:cNvPicPr>
      </xdr:nvPicPr>
      <xdr:blipFill>
        <a:blip xmlns:r="http://schemas.openxmlformats.org/officeDocument/2006/relationships" r:embed="rId3"/>
        <a:stretch>
          <a:fillRect/>
        </a:stretch>
      </xdr:blipFill>
      <xdr:spPr>
        <a:xfrm>
          <a:off x="152400" y="5514975"/>
          <a:ext cx="9466667" cy="1866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425532" name="Grafik 1">
          <a:extLst>
            <a:ext uri="{FF2B5EF4-FFF2-40B4-BE49-F238E27FC236}">
              <a16:creationId xmlns:a16="http://schemas.microsoft.com/office/drawing/2014/main" id="{00000000-0008-0000-1200-00003C7E06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9525</xdr:colOff>
      <xdr:row>27</xdr:row>
      <xdr:rowOff>28575</xdr:rowOff>
    </xdr:from>
    <xdr:to>
      <xdr:col>5</xdr:col>
      <xdr:colOff>170275</xdr:colOff>
      <xdr:row>42</xdr:row>
      <xdr:rowOff>142521</xdr:rowOff>
    </xdr:to>
    <xdr:pic>
      <xdr:nvPicPr>
        <xdr:cNvPr id="3" name="Grafik 2">
          <a:extLst>
            <a:ext uri="{FF2B5EF4-FFF2-40B4-BE49-F238E27FC236}">
              <a16:creationId xmlns:a16="http://schemas.microsoft.com/office/drawing/2014/main" id="{0B1D7F62-CA42-4D4B-8A0C-B64A78232340}"/>
            </a:ext>
          </a:extLst>
        </xdr:cNvPr>
        <xdr:cNvPicPr>
          <a:picLocks noChangeAspect="1"/>
        </xdr:cNvPicPr>
      </xdr:nvPicPr>
      <xdr:blipFill>
        <a:blip xmlns:r="http://schemas.openxmlformats.org/officeDocument/2006/relationships" r:embed="rId2"/>
        <a:stretch>
          <a:fillRect/>
        </a:stretch>
      </xdr:blipFill>
      <xdr:spPr>
        <a:xfrm>
          <a:off x="200025" y="5953125"/>
          <a:ext cx="9400000" cy="2828571"/>
        </a:xfrm>
        <a:prstGeom prst="rect">
          <a:avLst/>
        </a:prstGeom>
      </xdr:spPr>
    </xdr:pic>
    <xdr:clientData/>
  </xdr:twoCellAnchor>
  <xdr:twoCellAnchor editAs="oneCell">
    <xdr:from>
      <xdr:col>0</xdr:col>
      <xdr:colOff>142875</xdr:colOff>
      <xdr:row>11</xdr:row>
      <xdr:rowOff>0</xdr:rowOff>
    </xdr:from>
    <xdr:to>
      <xdr:col>6</xdr:col>
      <xdr:colOff>893938</xdr:colOff>
      <xdr:row>25</xdr:row>
      <xdr:rowOff>113969</xdr:rowOff>
    </xdr:to>
    <xdr:pic>
      <xdr:nvPicPr>
        <xdr:cNvPr id="4" name="Grafik 3">
          <a:extLst>
            <a:ext uri="{FF2B5EF4-FFF2-40B4-BE49-F238E27FC236}">
              <a16:creationId xmlns:a16="http://schemas.microsoft.com/office/drawing/2014/main" id="{3D3C3A3B-3B7C-87EA-B913-3871F177D2C7}"/>
            </a:ext>
          </a:extLst>
        </xdr:cNvPr>
        <xdr:cNvPicPr>
          <a:picLocks noChangeAspect="1"/>
        </xdr:cNvPicPr>
      </xdr:nvPicPr>
      <xdr:blipFill>
        <a:blip xmlns:r="http://schemas.openxmlformats.org/officeDocument/2006/relationships" r:embed="rId3"/>
        <a:stretch>
          <a:fillRect/>
        </a:stretch>
      </xdr:blipFill>
      <xdr:spPr>
        <a:xfrm>
          <a:off x="142875" y="3028950"/>
          <a:ext cx="11295238" cy="2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1607820</xdr:colOff>
      <xdr:row>2</xdr:row>
      <xdr:rowOff>137160</xdr:rowOff>
    </xdr:from>
    <xdr:to>
      <xdr:col>3</xdr:col>
      <xdr:colOff>3669453</xdr:colOff>
      <xdr:row>3</xdr:row>
      <xdr:rowOff>314325</xdr:rowOff>
    </xdr:to>
    <xdr:pic>
      <xdr:nvPicPr>
        <xdr:cNvPr id="2" name="Grafik 1">
          <a:extLst>
            <a:ext uri="{FF2B5EF4-FFF2-40B4-BE49-F238E27FC236}">
              <a16:creationId xmlns:a16="http://schemas.microsoft.com/office/drawing/2014/main" id="{DFC5A66F-EFBF-4C8F-A0A5-92449C0AE04E}"/>
            </a:ext>
          </a:extLst>
        </xdr:cNvPr>
        <xdr:cNvPicPr>
          <a:picLocks noChangeAspect="1"/>
        </xdr:cNvPicPr>
      </xdr:nvPicPr>
      <xdr:blipFill>
        <a:blip xmlns:r="http://schemas.openxmlformats.org/officeDocument/2006/relationships" r:embed="rId1" cstate="print"/>
        <a:srcRect/>
        <a:stretch>
          <a:fillRect/>
        </a:stretch>
      </xdr:blipFill>
      <xdr:spPr bwMode="auto">
        <a:xfrm>
          <a:off x="5636895" y="499110"/>
          <a:ext cx="4014258" cy="63436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47438</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4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19050</xdr:rowOff>
        </xdr:from>
        <xdr:to>
          <xdr:col>5</xdr:col>
          <xdr:colOff>571500</xdr:colOff>
          <xdr:row>29</xdr:row>
          <xdr:rowOff>28575</xdr:rowOff>
        </xdr:to>
        <xdr:pic>
          <xdr:nvPicPr>
            <xdr:cNvPr id="975829" name="Grafik 3">
              <a:extLst>
                <a:ext uri="{FF2B5EF4-FFF2-40B4-BE49-F238E27FC236}">
                  <a16:creationId xmlns:a16="http://schemas.microsoft.com/office/drawing/2014/main" id="{00000000-0008-0000-1300-0000D5E30E00}"/>
                </a:ext>
              </a:extLst>
            </xdr:cNvPr>
            <xdr:cNvPicPr>
              <a:picLocks noChangeAspect="1" noChangeArrowheads="1"/>
              <a:extLst>
                <a:ext uri="{84589F7E-364E-4C9E-8A38-B11213B215E9}">
                  <a14:cameraTool cellRange="[7]Grafiken!$A$136:$S$141" spid="_x0000_s1966949"/>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7675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 name="Grafik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0" y="361950"/>
          <a:ext cx="4076700" cy="628650"/>
        </a:xfrm>
        <a:prstGeom prst="rect">
          <a:avLst/>
        </a:prstGeom>
        <a:noFill/>
        <a:ln w="9525">
          <a:noFill/>
          <a:miter lim="800000"/>
          <a:headEnd/>
          <a:tailEnd/>
        </a:ln>
      </xdr:spPr>
    </xdr:pic>
    <xdr:clientData/>
  </xdr:twoCellAnchor>
  <xdr:twoCellAnchor editAs="oneCell">
    <xdr:from>
      <xdr:col>1</xdr:col>
      <xdr:colOff>76200</xdr:colOff>
      <xdr:row>21</xdr:row>
      <xdr:rowOff>142875</xdr:rowOff>
    </xdr:from>
    <xdr:to>
      <xdr:col>5</xdr:col>
      <xdr:colOff>779876</xdr:colOff>
      <xdr:row>31</xdr:row>
      <xdr:rowOff>133125</xdr:rowOff>
    </xdr:to>
    <xdr:pic>
      <xdr:nvPicPr>
        <xdr:cNvPr id="11" name="Grafik 10">
          <a:extLst>
            <a:ext uri="{FF2B5EF4-FFF2-40B4-BE49-F238E27FC236}">
              <a16:creationId xmlns:a16="http://schemas.microsoft.com/office/drawing/2014/main" id="{D929D39B-5EC9-4178-85BE-DFE2EB1F481C}"/>
            </a:ext>
          </a:extLst>
        </xdr:cNvPr>
        <xdr:cNvPicPr>
          <a:picLocks noChangeAspect="1"/>
        </xdr:cNvPicPr>
      </xdr:nvPicPr>
      <xdr:blipFill>
        <a:blip xmlns:r="http://schemas.openxmlformats.org/officeDocument/2006/relationships" r:embed="rId2"/>
        <a:stretch>
          <a:fillRect/>
        </a:stretch>
      </xdr:blipFill>
      <xdr:spPr>
        <a:xfrm>
          <a:off x="266700" y="5886450"/>
          <a:ext cx="9390476" cy="1800000"/>
        </a:xfrm>
        <a:prstGeom prst="rect">
          <a:avLst/>
        </a:prstGeom>
      </xdr:spPr>
    </xdr:pic>
    <xdr:clientData/>
  </xdr:twoCellAnchor>
  <xdr:twoCellAnchor editAs="oneCell">
    <xdr:from>
      <xdr:col>1</xdr:col>
      <xdr:colOff>19050</xdr:colOff>
      <xdr:row>11</xdr:row>
      <xdr:rowOff>142875</xdr:rowOff>
    </xdr:from>
    <xdr:to>
      <xdr:col>7</xdr:col>
      <xdr:colOff>74770</xdr:colOff>
      <xdr:row>21</xdr:row>
      <xdr:rowOff>47411</xdr:rowOff>
    </xdr:to>
    <xdr:pic>
      <xdr:nvPicPr>
        <xdr:cNvPr id="3" name="Grafik 2">
          <a:extLst>
            <a:ext uri="{FF2B5EF4-FFF2-40B4-BE49-F238E27FC236}">
              <a16:creationId xmlns:a16="http://schemas.microsoft.com/office/drawing/2014/main" id="{4E8AA5F9-DB80-F4C2-03EB-6F296C92B757}"/>
            </a:ext>
          </a:extLst>
        </xdr:cNvPr>
        <xdr:cNvPicPr>
          <a:picLocks noChangeAspect="1"/>
        </xdr:cNvPicPr>
      </xdr:nvPicPr>
      <xdr:blipFill>
        <a:blip xmlns:r="http://schemas.openxmlformats.org/officeDocument/2006/relationships" r:embed="rId3"/>
        <a:stretch>
          <a:fillRect/>
        </a:stretch>
      </xdr:blipFill>
      <xdr:spPr>
        <a:xfrm>
          <a:off x="209550" y="4076700"/>
          <a:ext cx="11438095" cy="17142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1171575</xdr:colOff>
      <xdr:row>3</xdr:row>
      <xdr:rowOff>0</xdr:rowOff>
    </xdr:to>
    <xdr:pic>
      <xdr:nvPicPr>
        <xdr:cNvPr id="331618" name="Grafik 2">
          <a:extLst>
            <a:ext uri="{FF2B5EF4-FFF2-40B4-BE49-F238E27FC236}">
              <a16:creationId xmlns:a16="http://schemas.microsoft.com/office/drawing/2014/main" id="{00000000-0008-0000-1500-0000620F0500}"/>
            </a:ext>
          </a:extLst>
        </xdr:cNvPr>
        <xdr:cNvPicPr>
          <a:picLocks noChangeAspect="1"/>
        </xdr:cNvPicPr>
      </xdr:nvPicPr>
      <xdr:blipFill>
        <a:blip xmlns:r="http://schemas.openxmlformats.org/officeDocument/2006/relationships" r:embed="rId1" cstate="print"/>
        <a:srcRect/>
        <a:stretch>
          <a:fillRect/>
        </a:stretch>
      </xdr:blipFill>
      <xdr:spPr bwMode="auto">
        <a:xfrm>
          <a:off x="6867525" y="361950"/>
          <a:ext cx="3295650" cy="457200"/>
        </a:xfrm>
        <a:prstGeom prst="rect">
          <a:avLst/>
        </a:prstGeom>
        <a:noFill/>
        <a:ln w="9525">
          <a:noFill/>
          <a:miter lim="800000"/>
          <a:headEnd/>
          <a:tailEnd/>
        </a:ln>
      </xdr:spPr>
    </xdr:pic>
    <xdr:clientData/>
  </xdr:twoCellAnchor>
  <xdr:twoCellAnchor editAs="oneCell">
    <xdr:from>
      <xdr:col>0</xdr:col>
      <xdr:colOff>180975</xdr:colOff>
      <xdr:row>22</xdr:row>
      <xdr:rowOff>133350</xdr:rowOff>
    </xdr:from>
    <xdr:to>
      <xdr:col>5</xdr:col>
      <xdr:colOff>36786</xdr:colOff>
      <xdr:row>33</xdr:row>
      <xdr:rowOff>123577</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80975" y="5229225"/>
          <a:ext cx="10514286" cy="1980952"/>
        </a:xfrm>
        <a:prstGeom prst="rect">
          <a:avLst/>
        </a:prstGeom>
      </xdr:spPr>
    </xdr:pic>
    <xdr:clientData/>
  </xdr:twoCellAnchor>
  <xdr:twoCellAnchor editAs="oneCell">
    <xdr:from>
      <xdr:col>0</xdr:col>
      <xdr:colOff>123825</xdr:colOff>
      <xdr:row>10</xdr:row>
      <xdr:rowOff>161925</xdr:rowOff>
    </xdr:from>
    <xdr:to>
      <xdr:col>5</xdr:col>
      <xdr:colOff>684397</xdr:colOff>
      <xdr:row>21</xdr:row>
      <xdr:rowOff>133085</xdr:rowOff>
    </xdr:to>
    <xdr:pic>
      <xdr:nvPicPr>
        <xdr:cNvPr id="4" name="Grafik 3">
          <a:extLst>
            <a:ext uri="{FF2B5EF4-FFF2-40B4-BE49-F238E27FC236}">
              <a16:creationId xmlns:a16="http://schemas.microsoft.com/office/drawing/2014/main" id="{AFF3C57D-582D-48CA-8D2E-AB4DC4951CA5}"/>
            </a:ext>
          </a:extLst>
        </xdr:cNvPr>
        <xdr:cNvPicPr>
          <a:picLocks noChangeAspect="1"/>
        </xdr:cNvPicPr>
      </xdr:nvPicPr>
      <xdr:blipFill>
        <a:blip xmlns:r="http://schemas.openxmlformats.org/officeDocument/2006/relationships" r:embed="rId3"/>
        <a:stretch>
          <a:fillRect/>
        </a:stretch>
      </xdr:blipFill>
      <xdr:spPr>
        <a:xfrm>
          <a:off x="123825" y="2847975"/>
          <a:ext cx="11219047" cy="212381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56962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5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571500</xdr:colOff>
          <xdr:row>29</xdr:row>
          <xdr:rowOff>9525</xdr:rowOff>
        </xdr:to>
        <xdr:pic>
          <xdr:nvPicPr>
            <xdr:cNvPr id="976851" name="Grafik 4">
              <a:extLst>
                <a:ext uri="{FF2B5EF4-FFF2-40B4-BE49-F238E27FC236}">
                  <a16:creationId xmlns:a16="http://schemas.microsoft.com/office/drawing/2014/main" id="{00000000-0008-0000-1600-0000D3E70E00}"/>
                </a:ext>
              </a:extLst>
            </xdr:cNvPr>
            <xdr:cNvPicPr>
              <a:picLocks noChangeAspect="1" noChangeArrowheads="1"/>
              <a:extLst>
                <a:ext uri="{84589F7E-364E-4C9E-8A38-B11213B215E9}">
                  <a14:cameraTool cellRange="[7]Grafiken!$A$148:$S$153" spid="_x0000_s2025315"/>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5770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0431" name="Grafik 2">
          <a:extLst>
            <a:ext uri="{FF2B5EF4-FFF2-40B4-BE49-F238E27FC236}">
              <a16:creationId xmlns:a16="http://schemas.microsoft.com/office/drawing/2014/main" id="{00000000-0008-0000-1700-00006F4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114300</xdr:colOff>
      <xdr:row>11</xdr:row>
      <xdr:rowOff>47625</xdr:rowOff>
    </xdr:from>
    <xdr:to>
      <xdr:col>8</xdr:col>
      <xdr:colOff>579586</xdr:colOff>
      <xdr:row>21</xdr:row>
      <xdr:rowOff>47399</xdr:rowOff>
    </xdr:to>
    <xdr:pic>
      <xdr:nvPicPr>
        <xdr:cNvPr id="2" name="Grafik 1">
          <a:extLst>
            <a:ext uri="{FF2B5EF4-FFF2-40B4-BE49-F238E27FC236}">
              <a16:creationId xmlns:a16="http://schemas.microsoft.com/office/drawing/2014/main" id="{88C7C45A-14AD-5CDA-0EF2-2D70B91F9AE5}"/>
            </a:ext>
          </a:extLst>
        </xdr:cNvPr>
        <xdr:cNvPicPr>
          <a:picLocks noChangeAspect="1"/>
        </xdr:cNvPicPr>
      </xdr:nvPicPr>
      <xdr:blipFill>
        <a:blip xmlns:r="http://schemas.openxmlformats.org/officeDocument/2006/relationships" r:embed="rId2"/>
        <a:stretch>
          <a:fillRect/>
        </a:stretch>
      </xdr:blipFill>
      <xdr:spPr>
        <a:xfrm>
          <a:off x="114300" y="3343275"/>
          <a:ext cx="11514286" cy="1809524"/>
        </a:xfrm>
        <a:prstGeom prst="rect">
          <a:avLst/>
        </a:prstGeom>
      </xdr:spPr>
    </xdr:pic>
    <xdr:clientData/>
  </xdr:twoCellAnchor>
  <xdr:twoCellAnchor editAs="oneCell">
    <xdr:from>
      <xdr:col>0</xdr:col>
      <xdr:colOff>133350</xdr:colOff>
      <xdr:row>21</xdr:row>
      <xdr:rowOff>161925</xdr:rowOff>
    </xdr:from>
    <xdr:to>
      <xdr:col>7</xdr:col>
      <xdr:colOff>446330</xdr:colOff>
      <xdr:row>36</xdr:row>
      <xdr:rowOff>66348</xdr:rowOff>
    </xdr:to>
    <xdr:pic>
      <xdr:nvPicPr>
        <xdr:cNvPr id="3" name="Grafik 2">
          <a:extLst>
            <a:ext uri="{FF2B5EF4-FFF2-40B4-BE49-F238E27FC236}">
              <a16:creationId xmlns:a16="http://schemas.microsoft.com/office/drawing/2014/main" id="{30899FA9-F864-D9E4-41AA-1A9CDF7ED142}"/>
            </a:ext>
          </a:extLst>
        </xdr:cNvPr>
        <xdr:cNvPicPr>
          <a:picLocks noChangeAspect="1"/>
        </xdr:cNvPicPr>
      </xdr:nvPicPr>
      <xdr:blipFill>
        <a:blip xmlns:r="http://schemas.openxmlformats.org/officeDocument/2006/relationships" r:embed="rId3"/>
        <a:stretch>
          <a:fillRect/>
        </a:stretch>
      </xdr:blipFill>
      <xdr:spPr>
        <a:xfrm>
          <a:off x="133350" y="5267325"/>
          <a:ext cx="10761905" cy="261904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4686" name="Grafik 1">
          <a:extLst>
            <a:ext uri="{FF2B5EF4-FFF2-40B4-BE49-F238E27FC236}">
              <a16:creationId xmlns:a16="http://schemas.microsoft.com/office/drawing/2014/main" id="{00000000-0008-0000-1800-00005E1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11</xdr:row>
      <xdr:rowOff>42863</xdr:rowOff>
    </xdr:from>
    <xdr:to>
      <xdr:col>7</xdr:col>
      <xdr:colOff>398651</xdr:colOff>
      <xdr:row>20</xdr:row>
      <xdr:rowOff>123592</xdr:rowOff>
    </xdr:to>
    <xdr:pic>
      <xdr:nvPicPr>
        <xdr:cNvPr id="6" name="Grafik 5">
          <a:extLst>
            <a:ext uri="{FF2B5EF4-FFF2-40B4-BE49-F238E27FC236}">
              <a16:creationId xmlns:a16="http://schemas.microsoft.com/office/drawing/2014/main" id="{7BBB8F68-B162-4533-93A6-253CE37049D7}"/>
            </a:ext>
          </a:extLst>
        </xdr:cNvPr>
        <xdr:cNvPicPr>
          <a:picLocks noChangeAspect="1"/>
        </xdr:cNvPicPr>
      </xdr:nvPicPr>
      <xdr:blipFill>
        <a:blip xmlns:r="http://schemas.openxmlformats.org/officeDocument/2006/relationships" r:embed="rId2"/>
        <a:stretch>
          <a:fillRect/>
        </a:stretch>
      </xdr:blipFill>
      <xdr:spPr>
        <a:xfrm>
          <a:off x="190500" y="3293269"/>
          <a:ext cx="11185714" cy="1854761"/>
        </a:xfrm>
        <a:prstGeom prst="rect">
          <a:avLst/>
        </a:prstGeom>
      </xdr:spPr>
    </xdr:pic>
    <xdr:clientData/>
  </xdr:twoCellAnchor>
  <xdr:twoCellAnchor editAs="oneCell">
    <xdr:from>
      <xdr:col>1</xdr:col>
      <xdr:colOff>85725</xdr:colOff>
      <xdr:row>21</xdr:row>
      <xdr:rowOff>161925</xdr:rowOff>
    </xdr:from>
    <xdr:to>
      <xdr:col>5</xdr:col>
      <xdr:colOff>636971</xdr:colOff>
      <xdr:row>32</xdr:row>
      <xdr:rowOff>104533</xdr:rowOff>
    </xdr:to>
    <xdr:pic>
      <xdr:nvPicPr>
        <xdr:cNvPr id="7" name="Grafik 6">
          <a:extLst>
            <a:ext uri="{FF2B5EF4-FFF2-40B4-BE49-F238E27FC236}">
              <a16:creationId xmlns:a16="http://schemas.microsoft.com/office/drawing/2014/main" id="{BE452EC2-90E8-4C73-B215-78CCDF6CEC6B}"/>
            </a:ext>
          </a:extLst>
        </xdr:cNvPr>
        <xdr:cNvPicPr>
          <a:picLocks noChangeAspect="1"/>
        </xdr:cNvPicPr>
      </xdr:nvPicPr>
      <xdr:blipFill>
        <a:blip xmlns:r="http://schemas.openxmlformats.org/officeDocument/2006/relationships" r:embed="rId3"/>
        <a:stretch>
          <a:fillRect/>
        </a:stretch>
      </xdr:blipFill>
      <xdr:spPr>
        <a:xfrm>
          <a:off x="276225" y="5400675"/>
          <a:ext cx="9628571" cy="193333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4" name="Grafik 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0</xdr:col>
      <xdr:colOff>152400</xdr:colOff>
      <xdr:row>23</xdr:row>
      <xdr:rowOff>1</xdr:rowOff>
    </xdr:from>
    <xdr:to>
      <xdr:col>5</xdr:col>
      <xdr:colOff>876300</xdr:colOff>
      <xdr:row>39</xdr:row>
      <xdr:rowOff>170031</xdr:rowOff>
    </xdr:to>
    <xdr:pic>
      <xdr:nvPicPr>
        <xdr:cNvPr id="7" name="Grafik 6">
          <a:extLst>
            <a:ext uri="{FF2B5EF4-FFF2-40B4-BE49-F238E27FC236}">
              <a16:creationId xmlns:a16="http://schemas.microsoft.com/office/drawing/2014/main" id="{C6DF3257-A86D-3770-D9CD-F26AB470028C}"/>
            </a:ext>
          </a:extLst>
        </xdr:cNvPr>
        <xdr:cNvPicPr>
          <a:picLocks noChangeAspect="1"/>
        </xdr:cNvPicPr>
      </xdr:nvPicPr>
      <xdr:blipFill>
        <a:blip xmlns:r="http://schemas.openxmlformats.org/officeDocument/2006/relationships" r:embed="rId2"/>
        <a:stretch>
          <a:fillRect/>
        </a:stretch>
      </xdr:blipFill>
      <xdr:spPr>
        <a:xfrm>
          <a:off x="152400" y="5953126"/>
          <a:ext cx="10010775" cy="3065630"/>
        </a:xfrm>
        <a:prstGeom prst="rect">
          <a:avLst/>
        </a:prstGeom>
      </xdr:spPr>
    </xdr:pic>
    <xdr:clientData/>
  </xdr:twoCellAnchor>
  <xdr:twoCellAnchor editAs="oneCell">
    <xdr:from>
      <xdr:col>0</xdr:col>
      <xdr:colOff>142875</xdr:colOff>
      <xdr:row>12</xdr:row>
      <xdr:rowOff>57150</xdr:rowOff>
    </xdr:from>
    <xdr:to>
      <xdr:col>7</xdr:col>
      <xdr:colOff>446263</xdr:colOff>
      <xdr:row>23</xdr:row>
      <xdr:rowOff>9282</xdr:rowOff>
    </xdr:to>
    <xdr:pic>
      <xdr:nvPicPr>
        <xdr:cNvPr id="8" name="Grafik 7">
          <a:extLst>
            <a:ext uri="{FF2B5EF4-FFF2-40B4-BE49-F238E27FC236}">
              <a16:creationId xmlns:a16="http://schemas.microsoft.com/office/drawing/2014/main" id="{AEE7344A-648F-7261-5716-9A8EA7CFFCBA}"/>
            </a:ext>
          </a:extLst>
        </xdr:cNvPr>
        <xdr:cNvPicPr>
          <a:picLocks noChangeAspect="1"/>
        </xdr:cNvPicPr>
      </xdr:nvPicPr>
      <xdr:blipFill>
        <a:blip xmlns:r="http://schemas.openxmlformats.org/officeDocument/2006/relationships" r:embed="rId3"/>
        <a:stretch>
          <a:fillRect/>
        </a:stretch>
      </xdr:blipFill>
      <xdr:spPr>
        <a:xfrm>
          <a:off x="142875" y="4019550"/>
          <a:ext cx="11295238" cy="194285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304800</xdr:colOff>
      <xdr:row>3</xdr:row>
      <xdr:rowOff>0</xdr:rowOff>
    </xdr:to>
    <xdr:pic>
      <xdr:nvPicPr>
        <xdr:cNvPr id="558104" name="Grafik 2">
          <a:extLst>
            <a:ext uri="{FF2B5EF4-FFF2-40B4-BE49-F238E27FC236}">
              <a16:creationId xmlns:a16="http://schemas.microsoft.com/office/drawing/2014/main" id="{00000000-0008-0000-1A00-000018840800}"/>
            </a:ext>
          </a:extLst>
        </xdr:cNvPr>
        <xdr:cNvPicPr>
          <a:picLocks noChangeAspect="1"/>
        </xdr:cNvPicPr>
      </xdr:nvPicPr>
      <xdr:blipFill>
        <a:blip xmlns:r="http://schemas.openxmlformats.org/officeDocument/2006/relationships" r:embed="rId1" cstate="print"/>
        <a:srcRect/>
        <a:stretch>
          <a:fillRect/>
        </a:stretch>
      </xdr:blipFill>
      <xdr:spPr bwMode="auto">
        <a:xfrm>
          <a:off x="7677150" y="361950"/>
          <a:ext cx="3543300" cy="457200"/>
        </a:xfrm>
        <a:prstGeom prst="rect">
          <a:avLst/>
        </a:prstGeom>
        <a:noFill/>
        <a:ln w="9525">
          <a:noFill/>
          <a:miter lim="800000"/>
          <a:headEnd/>
          <a:tailEnd/>
        </a:ln>
      </xdr:spPr>
    </xdr:pic>
    <xdr:clientData/>
  </xdr:twoCellAnchor>
  <xdr:twoCellAnchor editAs="oneCell">
    <xdr:from>
      <xdr:col>0</xdr:col>
      <xdr:colOff>114300</xdr:colOff>
      <xdr:row>11</xdr:row>
      <xdr:rowOff>38100</xdr:rowOff>
    </xdr:from>
    <xdr:to>
      <xdr:col>5</xdr:col>
      <xdr:colOff>379602</xdr:colOff>
      <xdr:row>22</xdr:row>
      <xdr:rowOff>56899</xdr:rowOff>
    </xdr:to>
    <xdr:pic>
      <xdr:nvPicPr>
        <xdr:cNvPr id="2" name="Grafik 1">
          <a:extLst>
            <a:ext uri="{FF2B5EF4-FFF2-40B4-BE49-F238E27FC236}">
              <a16:creationId xmlns:a16="http://schemas.microsoft.com/office/drawing/2014/main" id="{1A10BC81-271F-4DF7-B116-2C67C8C2E91E}"/>
            </a:ext>
          </a:extLst>
        </xdr:cNvPr>
        <xdr:cNvPicPr>
          <a:picLocks noChangeAspect="1"/>
        </xdr:cNvPicPr>
      </xdr:nvPicPr>
      <xdr:blipFill>
        <a:blip xmlns:r="http://schemas.openxmlformats.org/officeDocument/2006/relationships" r:embed="rId2"/>
        <a:stretch>
          <a:fillRect/>
        </a:stretch>
      </xdr:blipFill>
      <xdr:spPr>
        <a:xfrm>
          <a:off x="114300" y="3171825"/>
          <a:ext cx="11180952" cy="200952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19050</xdr:rowOff>
    </xdr:to>
    <xdr:pic>
      <xdr:nvPicPr>
        <xdr:cNvPr id="199552" name="Grafik 2">
          <a:extLst>
            <a:ext uri="{FF2B5EF4-FFF2-40B4-BE49-F238E27FC236}">
              <a16:creationId xmlns:a16="http://schemas.microsoft.com/office/drawing/2014/main" id="{00000000-0008-0000-1C00-0000800B03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21</xdr:row>
      <xdr:rowOff>76200</xdr:rowOff>
    </xdr:from>
    <xdr:to>
      <xdr:col>3</xdr:col>
      <xdr:colOff>1760812</xdr:colOff>
      <xdr:row>37</xdr:row>
      <xdr:rowOff>113933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52400" y="5562600"/>
          <a:ext cx="10504762" cy="2933333"/>
        </a:xfrm>
        <a:prstGeom prst="rect">
          <a:avLst/>
        </a:prstGeom>
      </xdr:spPr>
    </xdr:pic>
    <xdr:clientData/>
  </xdr:twoCellAnchor>
  <xdr:twoCellAnchor editAs="oneCell">
    <xdr:from>
      <xdr:col>0</xdr:col>
      <xdr:colOff>152400</xdr:colOff>
      <xdr:row>11</xdr:row>
      <xdr:rowOff>28575</xdr:rowOff>
    </xdr:from>
    <xdr:to>
      <xdr:col>4</xdr:col>
      <xdr:colOff>331975</xdr:colOff>
      <xdr:row>20</xdr:row>
      <xdr:rowOff>123610</xdr:rowOff>
    </xdr:to>
    <xdr:pic>
      <xdr:nvPicPr>
        <xdr:cNvPr id="2" name="Grafik 1">
          <a:extLst>
            <a:ext uri="{FF2B5EF4-FFF2-40B4-BE49-F238E27FC236}">
              <a16:creationId xmlns:a16="http://schemas.microsoft.com/office/drawing/2014/main" id="{A1A8C553-899F-48B6-B710-26AB2BFFCFDD}"/>
            </a:ext>
          </a:extLst>
        </xdr:cNvPr>
        <xdr:cNvPicPr>
          <a:picLocks noChangeAspect="1"/>
        </xdr:cNvPicPr>
      </xdr:nvPicPr>
      <xdr:blipFill>
        <a:blip xmlns:r="http://schemas.openxmlformats.org/officeDocument/2006/relationships" r:embed="rId3"/>
        <a:stretch>
          <a:fillRect/>
        </a:stretch>
      </xdr:blipFill>
      <xdr:spPr>
        <a:xfrm>
          <a:off x="152400" y="3743325"/>
          <a:ext cx="11200000" cy="17238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281454" name="Grafik 2">
          <a:extLst>
            <a:ext uri="{FF2B5EF4-FFF2-40B4-BE49-F238E27FC236}">
              <a16:creationId xmlns:a16="http://schemas.microsoft.com/office/drawing/2014/main" id="{00000000-0008-0000-1D00-00006E4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11</xdr:row>
      <xdr:rowOff>28575</xdr:rowOff>
    </xdr:from>
    <xdr:to>
      <xdr:col>7</xdr:col>
      <xdr:colOff>474847</xdr:colOff>
      <xdr:row>21</xdr:row>
      <xdr:rowOff>47396</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350" y="3457575"/>
          <a:ext cx="11219047" cy="1828571"/>
        </a:xfrm>
        <a:prstGeom prst="rect">
          <a:avLst/>
        </a:prstGeom>
      </xdr:spPr>
    </xdr:pic>
    <xdr:clientData/>
  </xdr:twoCellAnchor>
  <xdr:twoCellAnchor editAs="oneCell">
    <xdr:from>
      <xdr:col>0</xdr:col>
      <xdr:colOff>161925</xdr:colOff>
      <xdr:row>22</xdr:row>
      <xdr:rowOff>95250</xdr:rowOff>
    </xdr:from>
    <xdr:to>
      <xdr:col>5</xdr:col>
      <xdr:colOff>579827</xdr:colOff>
      <xdr:row>33</xdr:row>
      <xdr:rowOff>18811</xdr:rowOff>
    </xdr:to>
    <xdr:pic>
      <xdr:nvPicPr>
        <xdr:cNvPr id="2" name="Grafik 1">
          <a:extLst>
            <a:ext uri="{FF2B5EF4-FFF2-40B4-BE49-F238E27FC236}">
              <a16:creationId xmlns:a16="http://schemas.microsoft.com/office/drawing/2014/main" id="{B4BC901E-C68D-6A77-81BD-D304E230A926}"/>
            </a:ext>
          </a:extLst>
        </xdr:cNvPr>
        <xdr:cNvPicPr>
          <a:picLocks noChangeAspect="1"/>
        </xdr:cNvPicPr>
      </xdr:nvPicPr>
      <xdr:blipFill>
        <a:blip xmlns:r="http://schemas.openxmlformats.org/officeDocument/2006/relationships" r:embed="rId3"/>
        <a:stretch>
          <a:fillRect/>
        </a:stretch>
      </xdr:blipFill>
      <xdr:spPr>
        <a:xfrm>
          <a:off x="161925" y="5314950"/>
          <a:ext cx="9580952" cy="1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342900</xdr:colOff>
      <xdr:row>2</xdr:row>
      <xdr:rowOff>30480</xdr:rowOff>
    </xdr:from>
    <xdr:to>
      <xdr:col>11</xdr:col>
      <xdr:colOff>685800</xdr:colOff>
      <xdr:row>5</xdr:row>
      <xdr:rowOff>68580</xdr:rowOff>
    </xdr:to>
    <xdr:pic>
      <xdr:nvPicPr>
        <xdr:cNvPr id="512170" name="Grafik 2">
          <a:extLst>
            <a:ext uri="{FF2B5EF4-FFF2-40B4-BE49-F238E27FC236}">
              <a16:creationId xmlns:a16="http://schemas.microsoft.com/office/drawing/2014/main" id="{00000000-0008-0000-0200-0000AAD00700}"/>
            </a:ext>
          </a:extLst>
        </xdr:cNvPr>
        <xdr:cNvPicPr>
          <a:picLocks noChangeAspect="1"/>
        </xdr:cNvPicPr>
      </xdr:nvPicPr>
      <xdr:blipFill>
        <a:blip xmlns:r="http://schemas.openxmlformats.org/officeDocument/2006/relationships" r:embed="rId1" cstate="print"/>
        <a:srcRect/>
        <a:stretch>
          <a:fillRect/>
        </a:stretch>
      </xdr:blipFill>
      <xdr:spPr bwMode="auto">
        <a:xfrm>
          <a:off x="3390900" y="381000"/>
          <a:ext cx="4160520" cy="609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57150</xdr:colOff>
      <xdr:row>3</xdr:row>
      <xdr:rowOff>0</xdr:rowOff>
    </xdr:to>
    <xdr:pic>
      <xdr:nvPicPr>
        <xdr:cNvPr id="327526" name="Grafik 2">
          <a:extLst>
            <a:ext uri="{FF2B5EF4-FFF2-40B4-BE49-F238E27FC236}">
              <a16:creationId xmlns:a16="http://schemas.microsoft.com/office/drawing/2014/main" id="{00000000-0008-0000-1E00-000066FF0400}"/>
            </a:ext>
          </a:extLst>
        </xdr:cNvPr>
        <xdr:cNvPicPr>
          <a:picLocks noChangeAspect="1"/>
        </xdr:cNvPicPr>
      </xdr:nvPicPr>
      <xdr:blipFill>
        <a:blip xmlns:r="http://schemas.openxmlformats.org/officeDocument/2006/relationships" r:embed="rId1" cstate="print"/>
        <a:srcRect/>
        <a:stretch>
          <a:fillRect/>
        </a:stretch>
      </xdr:blipFill>
      <xdr:spPr bwMode="auto">
        <a:xfrm>
          <a:off x="6324600" y="361950"/>
          <a:ext cx="3295650" cy="457200"/>
        </a:xfrm>
        <a:prstGeom prst="rect">
          <a:avLst/>
        </a:prstGeom>
        <a:noFill/>
        <a:ln w="9525">
          <a:noFill/>
          <a:miter lim="800000"/>
          <a:headEnd/>
          <a:tailEnd/>
        </a:ln>
      </xdr:spPr>
    </xdr:pic>
    <xdr:clientData/>
  </xdr:twoCellAnchor>
  <xdr:twoCellAnchor editAs="oneCell">
    <xdr:from>
      <xdr:col>1</xdr:col>
      <xdr:colOff>19050</xdr:colOff>
      <xdr:row>12</xdr:row>
      <xdr:rowOff>123825</xdr:rowOff>
    </xdr:from>
    <xdr:to>
      <xdr:col>7</xdr:col>
      <xdr:colOff>179569</xdr:colOff>
      <xdr:row>22</xdr:row>
      <xdr:rowOff>66456</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209550" y="3228975"/>
          <a:ext cx="11247619" cy="1752381"/>
        </a:xfrm>
        <a:prstGeom prst="rect">
          <a:avLst/>
        </a:prstGeom>
      </xdr:spPr>
    </xdr:pic>
    <xdr:clientData/>
  </xdr:twoCellAnchor>
  <xdr:twoCellAnchor editAs="oneCell">
    <xdr:from>
      <xdr:col>1</xdr:col>
      <xdr:colOff>114300</xdr:colOff>
      <xdr:row>23</xdr:row>
      <xdr:rowOff>161925</xdr:rowOff>
    </xdr:from>
    <xdr:to>
      <xdr:col>5</xdr:col>
      <xdr:colOff>284557</xdr:colOff>
      <xdr:row>32</xdr:row>
      <xdr:rowOff>114102</xdr:rowOff>
    </xdr:to>
    <xdr:pic>
      <xdr:nvPicPr>
        <xdr:cNvPr id="3" name="Grafik 2">
          <a:extLst>
            <a:ext uri="{FF2B5EF4-FFF2-40B4-BE49-F238E27FC236}">
              <a16:creationId xmlns:a16="http://schemas.microsoft.com/office/drawing/2014/main" id="{7E0D82AC-EBC4-A297-3724-A3D08C0CC0D9}"/>
            </a:ext>
          </a:extLst>
        </xdr:cNvPr>
        <xdr:cNvPicPr>
          <a:picLocks noChangeAspect="1"/>
        </xdr:cNvPicPr>
      </xdr:nvPicPr>
      <xdr:blipFill>
        <a:blip xmlns:r="http://schemas.openxmlformats.org/officeDocument/2006/relationships" r:embed="rId3"/>
        <a:stretch>
          <a:fillRect/>
        </a:stretch>
      </xdr:blipFill>
      <xdr:spPr>
        <a:xfrm>
          <a:off x="304800" y="5257800"/>
          <a:ext cx="9542857" cy="158095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6504" name="Grafik 2">
          <a:extLst>
            <a:ext uri="{FF2B5EF4-FFF2-40B4-BE49-F238E27FC236}">
              <a16:creationId xmlns:a16="http://schemas.microsoft.com/office/drawing/2014/main" id="{00000000-0008-0000-1F00-000068F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11</xdr:row>
      <xdr:rowOff>9525</xdr:rowOff>
    </xdr:from>
    <xdr:to>
      <xdr:col>8</xdr:col>
      <xdr:colOff>112906</xdr:colOff>
      <xdr:row>21</xdr:row>
      <xdr:rowOff>66442</xdr:rowOff>
    </xdr:to>
    <xdr:pic>
      <xdr:nvPicPr>
        <xdr:cNvPr id="3" name="Grafik 2">
          <a:extLst>
            <a:ext uri="{FF2B5EF4-FFF2-40B4-BE49-F238E27FC236}">
              <a16:creationId xmlns:a16="http://schemas.microsoft.com/office/drawing/2014/main" id="{1022C6F4-89B5-476A-80DD-B3BABF4D0866}"/>
            </a:ext>
          </a:extLst>
        </xdr:cNvPr>
        <xdr:cNvPicPr>
          <a:picLocks noChangeAspect="1"/>
        </xdr:cNvPicPr>
      </xdr:nvPicPr>
      <xdr:blipFill>
        <a:blip xmlns:r="http://schemas.openxmlformats.org/officeDocument/2006/relationships" r:embed="rId2"/>
        <a:stretch>
          <a:fillRect/>
        </a:stretch>
      </xdr:blipFill>
      <xdr:spPr>
        <a:xfrm>
          <a:off x="219075" y="3209925"/>
          <a:ext cx="11152381" cy="1866667"/>
        </a:xfrm>
        <a:prstGeom prst="rect">
          <a:avLst/>
        </a:prstGeom>
      </xdr:spPr>
    </xdr:pic>
    <xdr:clientData/>
  </xdr:twoCellAnchor>
  <xdr:twoCellAnchor editAs="oneCell">
    <xdr:from>
      <xdr:col>1</xdr:col>
      <xdr:colOff>57150</xdr:colOff>
      <xdr:row>22</xdr:row>
      <xdr:rowOff>95250</xdr:rowOff>
    </xdr:from>
    <xdr:to>
      <xdr:col>5</xdr:col>
      <xdr:colOff>656056</xdr:colOff>
      <xdr:row>35</xdr:row>
      <xdr:rowOff>85432</xdr:rowOff>
    </xdr:to>
    <xdr:pic>
      <xdr:nvPicPr>
        <xdr:cNvPr id="2" name="Grafik 1">
          <a:extLst>
            <a:ext uri="{FF2B5EF4-FFF2-40B4-BE49-F238E27FC236}">
              <a16:creationId xmlns:a16="http://schemas.microsoft.com/office/drawing/2014/main" id="{94E96C93-62F0-7EC7-4582-CB0DED1F3540}"/>
            </a:ext>
          </a:extLst>
        </xdr:cNvPr>
        <xdr:cNvPicPr>
          <a:picLocks noChangeAspect="1"/>
        </xdr:cNvPicPr>
      </xdr:nvPicPr>
      <xdr:blipFill>
        <a:blip xmlns:r="http://schemas.openxmlformats.org/officeDocument/2006/relationships" r:embed="rId3"/>
        <a:stretch>
          <a:fillRect/>
        </a:stretch>
      </xdr:blipFill>
      <xdr:spPr>
        <a:xfrm>
          <a:off x="247650" y="5286375"/>
          <a:ext cx="9352381" cy="234285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28575</xdr:rowOff>
    </xdr:to>
    <xdr:pic>
      <xdr:nvPicPr>
        <xdr:cNvPr id="328550" name="Grafik 2">
          <a:extLst>
            <a:ext uri="{FF2B5EF4-FFF2-40B4-BE49-F238E27FC236}">
              <a16:creationId xmlns:a16="http://schemas.microsoft.com/office/drawing/2014/main" id="{00000000-0008-0000-2000-0000660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57150</xdr:colOff>
      <xdr:row>23</xdr:row>
      <xdr:rowOff>38100</xdr:rowOff>
    </xdr:from>
    <xdr:to>
      <xdr:col>5</xdr:col>
      <xdr:colOff>589355</xdr:colOff>
      <xdr:row>36</xdr:row>
      <xdr:rowOff>94949</xdr:rowOff>
    </xdr:to>
    <xdr:pic>
      <xdr:nvPicPr>
        <xdr:cNvPr id="3" name="Grafik 2">
          <a:extLst>
            <a:ext uri="{FF2B5EF4-FFF2-40B4-BE49-F238E27FC236}">
              <a16:creationId xmlns:a16="http://schemas.microsoft.com/office/drawing/2014/main" id="{A1DB4A8B-EF9B-D8FF-E7B3-948BFE6ED116}"/>
            </a:ext>
          </a:extLst>
        </xdr:cNvPr>
        <xdr:cNvPicPr>
          <a:picLocks noChangeAspect="1"/>
        </xdr:cNvPicPr>
      </xdr:nvPicPr>
      <xdr:blipFill>
        <a:blip xmlns:r="http://schemas.openxmlformats.org/officeDocument/2006/relationships" r:embed="rId2"/>
        <a:stretch>
          <a:fillRect/>
        </a:stretch>
      </xdr:blipFill>
      <xdr:spPr>
        <a:xfrm>
          <a:off x="247650" y="5267325"/>
          <a:ext cx="9561905" cy="2409524"/>
        </a:xfrm>
        <a:prstGeom prst="rect">
          <a:avLst/>
        </a:prstGeom>
      </xdr:spPr>
    </xdr:pic>
    <xdr:clientData/>
  </xdr:twoCellAnchor>
  <xdr:twoCellAnchor editAs="oneCell">
    <xdr:from>
      <xdr:col>0</xdr:col>
      <xdr:colOff>152400</xdr:colOff>
      <xdr:row>11</xdr:row>
      <xdr:rowOff>114300</xdr:rowOff>
    </xdr:from>
    <xdr:to>
      <xdr:col>6</xdr:col>
      <xdr:colOff>581025</xdr:colOff>
      <xdr:row>23</xdr:row>
      <xdr:rowOff>100645</xdr:rowOff>
    </xdr:to>
    <xdr:pic>
      <xdr:nvPicPr>
        <xdr:cNvPr id="4" name="Grafik 3">
          <a:extLst>
            <a:ext uri="{FF2B5EF4-FFF2-40B4-BE49-F238E27FC236}">
              <a16:creationId xmlns:a16="http://schemas.microsoft.com/office/drawing/2014/main" id="{E9B64AC8-97A7-617F-2E23-59DCAA66EFB9}"/>
            </a:ext>
          </a:extLst>
        </xdr:cNvPr>
        <xdr:cNvPicPr>
          <a:picLocks noChangeAspect="1"/>
        </xdr:cNvPicPr>
      </xdr:nvPicPr>
      <xdr:blipFill>
        <a:blip xmlns:r="http://schemas.openxmlformats.org/officeDocument/2006/relationships" r:embed="rId3"/>
        <a:stretch>
          <a:fillRect/>
        </a:stretch>
      </xdr:blipFill>
      <xdr:spPr>
        <a:xfrm>
          <a:off x="152400" y="3171825"/>
          <a:ext cx="10763250" cy="21580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85725</xdr:colOff>
      <xdr:row>3</xdr:row>
      <xdr:rowOff>0</xdr:rowOff>
    </xdr:to>
    <xdr:pic>
      <xdr:nvPicPr>
        <xdr:cNvPr id="282478" name="Grafik 2">
          <a:extLst>
            <a:ext uri="{FF2B5EF4-FFF2-40B4-BE49-F238E27FC236}">
              <a16:creationId xmlns:a16="http://schemas.microsoft.com/office/drawing/2014/main" id="{00000000-0008-0000-2200-00006E4F0400}"/>
            </a:ext>
          </a:extLst>
        </xdr:cNvPr>
        <xdr:cNvPicPr>
          <a:picLocks noChangeAspect="1"/>
        </xdr:cNvPicPr>
      </xdr:nvPicPr>
      <xdr:blipFill>
        <a:blip xmlns:r="http://schemas.openxmlformats.org/officeDocument/2006/relationships" r:embed="rId1" cstate="print"/>
        <a:srcRect/>
        <a:stretch>
          <a:fillRect/>
        </a:stretch>
      </xdr:blipFill>
      <xdr:spPr bwMode="auto">
        <a:xfrm>
          <a:off x="6715125" y="361950"/>
          <a:ext cx="3324225" cy="457200"/>
        </a:xfrm>
        <a:prstGeom prst="rect">
          <a:avLst/>
        </a:prstGeom>
        <a:noFill/>
        <a:ln w="9525">
          <a:noFill/>
          <a:miter lim="800000"/>
          <a:headEnd/>
          <a:tailEnd/>
        </a:ln>
      </xdr:spPr>
    </xdr:pic>
    <xdr:clientData/>
  </xdr:twoCellAnchor>
  <xdr:twoCellAnchor editAs="oneCell">
    <xdr:from>
      <xdr:col>0</xdr:col>
      <xdr:colOff>152400</xdr:colOff>
      <xdr:row>11</xdr:row>
      <xdr:rowOff>85725</xdr:rowOff>
    </xdr:from>
    <xdr:to>
      <xdr:col>6</xdr:col>
      <xdr:colOff>255778</xdr:colOff>
      <xdr:row>21</xdr:row>
      <xdr:rowOff>28356</xdr:rowOff>
    </xdr:to>
    <xdr:pic>
      <xdr:nvPicPr>
        <xdr:cNvPr id="2" name="Grafik 1">
          <a:extLst>
            <a:ext uri="{FF2B5EF4-FFF2-40B4-BE49-F238E27FC236}">
              <a16:creationId xmlns:a16="http://schemas.microsoft.com/office/drawing/2014/main" id="{5FD167C8-5ECD-4E54-902C-8980827C2383}"/>
            </a:ext>
          </a:extLst>
        </xdr:cNvPr>
        <xdr:cNvPicPr>
          <a:picLocks noChangeAspect="1"/>
        </xdr:cNvPicPr>
      </xdr:nvPicPr>
      <xdr:blipFill>
        <a:blip xmlns:r="http://schemas.openxmlformats.org/officeDocument/2006/relationships" r:embed="rId2"/>
        <a:stretch>
          <a:fillRect/>
        </a:stretch>
      </xdr:blipFill>
      <xdr:spPr>
        <a:xfrm>
          <a:off x="152400" y="3152775"/>
          <a:ext cx="11171428" cy="1752381"/>
        </a:xfrm>
        <a:prstGeom prst="rect">
          <a:avLst/>
        </a:prstGeom>
      </xdr:spPr>
    </xdr:pic>
    <xdr:clientData/>
  </xdr:twoCellAnchor>
  <xdr:twoCellAnchor editAs="oneCell">
    <xdr:from>
      <xdr:col>0</xdr:col>
      <xdr:colOff>180975</xdr:colOff>
      <xdr:row>22</xdr:row>
      <xdr:rowOff>28575</xdr:rowOff>
    </xdr:from>
    <xdr:to>
      <xdr:col>4</xdr:col>
      <xdr:colOff>789394</xdr:colOff>
      <xdr:row>36</xdr:row>
      <xdr:rowOff>123496</xdr:rowOff>
    </xdr:to>
    <xdr:pic>
      <xdr:nvPicPr>
        <xdr:cNvPr id="3" name="Grafik 2">
          <a:extLst>
            <a:ext uri="{FF2B5EF4-FFF2-40B4-BE49-F238E27FC236}">
              <a16:creationId xmlns:a16="http://schemas.microsoft.com/office/drawing/2014/main" id="{3FB99BD7-3CAE-9AC8-B97F-C62D9EEBF1B8}"/>
            </a:ext>
          </a:extLst>
        </xdr:cNvPr>
        <xdr:cNvPicPr>
          <a:picLocks noChangeAspect="1"/>
        </xdr:cNvPicPr>
      </xdr:nvPicPr>
      <xdr:blipFill>
        <a:blip xmlns:r="http://schemas.openxmlformats.org/officeDocument/2006/relationships" r:embed="rId3"/>
        <a:stretch>
          <a:fillRect/>
        </a:stretch>
      </xdr:blipFill>
      <xdr:spPr>
        <a:xfrm>
          <a:off x="180975" y="5086350"/>
          <a:ext cx="9447619" cy="262857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167640</xdr:rowOff>
    </xdr:to>
    <xdr:pic>
      <xdr:nvPicPr>
        <xdr:cNvPr id="325483" name="Grafik 2">
          <a:extLst>
            <a:ext uri="{FF2B5EF4-FFF2-40B4-BE49-F238E27FC236}">
              <a16:creationId xmlns:a16="http://schemas.microsoft.com/office/drawing/2014/main" id="{00000000-0008-0000-2300-00006BF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10</xdr:row>
      <xdr:rowOff>257175</xdr:rowOff>
    </xdr:from>
    <xdr:to>
      <xdr:col>6</xdr:col>
      <xdr:colOff>503430</xdr:colOff>
      <xdr:row>23</xdr:row>
      <xdr:rowOff>75908</xdr:rowOff>
    </xdr:to>
    <xdr:pic>
      <xdr:nvPicPr>
        <xdr:cNvPr id="2" name="Grafik 1">
          <a:extLst>
            <a:ext uri="{FF2B5EF4-FFF2-40B4-BE49-F238E27FC236}">
              <a16:creationId xmlns:a16="http://schemas.microsoft.com/office/drawing/2014/main" id="{855DE767-2CAD-4ABF-866B-31AF73EA5116}"/>
            </a:ext>
          </a:extLst>
        </xdr:cNvPr>
        <xdr:cNvPicPr>
          <a:picLocks noChangeAspect="1"/>
        </xdr:cNvPicPr>
      </xdr:nvPicPr>
      <xdr:blipFill>
        <a:blip xmlns:r="http://schemas.openxmlformats.org/officeDocument/2006/relationships" r:embed="rId2"/>
        <a:stretch>
          <a:fillRect/>
        </a:stretch>
      </xdr:blipFill>
      <xdr:spPr>
        <a:xfrm>
          <a:off x="152400" y="2914650"/>
          <a:ext cx="11161905" cy="2333333"/>
        </a:xfrm>
        <a:prstGeom prst="rect">
          <a:avLst/>
        </a:prstGeom>
      </xdr:spPr>
    </xdr:pic>
    <xdr:clientData/>
  </xdr:twoCellAnchor>
  <xdr:twoCellAnchor editAs="oneCell">
    <xdr:from>
      <xdr:col>0</xdr:col>
      <xdr:colOff>133350</xdr:colOff>
      <xdr:row>25</xdr:row>
      <xdr:rowOff>0</xdr:rowOff>
    </xdr:from>
    <xdr:to>
      <xdr:col>5</xdr:col>
      <xdr:colOff>8328</xdr:colOff>
      <xdr:row>40</xdr:row>
      <xdr:rowOff>66327</xdr:rowOff>
    </xdr:to>
    <xdr:pic>
      <xdr:nvPicPr>
        <xdr:cNvPr id="3" name="Grafik 2">
          <a:extLst>
            <a:ext uri="{FF2B5EF4-FFF2-40B4-BE49-F238E27FC236}">
              <a16:creationId xmlns:a16="http://schemas.microsoft.com/office/drawing/2014/main" id="{85C2D25A-9146-5E95-BB57-4167741C3F99}"/>
            </a:ext>
          </a:extLst>
        </xdr:cNvPr>
        <xdr:cNvPicPr>
          <a:picLocks noChangeAspect="1"/>
        </xdr:cNvPicPr>
      </xdr:nvPicPr>
      <xdr:blipFill>
        <a:blip xmlns:r="http://schemas.openxmlformats.org/officeDocument/2006/relationships" r:embed="rId3"/>
        <a:stretch>
          <a:fillRect/>
        </a:stretch>
      </xdr:blipFill>
      <xdr:spPr>
        <a:xfrm>
          <a:off x="133350" y="5534025"/>
          <a:ext cx="9571428" cy="278095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238125</xdr:colOff>
      <xdr:row>3</xdr:row>
      <xdr:rowOff>0</xdr:rowOff>
    </xdr:to>
    <xdr:pic>
      <xdr:nvPicPr>
        <xdr:cNvPr id="332643" name="Grafik 2">
          <a:extLst>
            <a:ext uri="{FF2B5EF4-FFF2-40B4-BE49-F238E27FC236}">
              <a16:creationId xmlns:a16="http://schemas.microsoft.com/office/drawing/2014/main" id="{00000000-0008-0000-2400-000063130500}"/>
            </a:ext>
          </a:extLst>
        </xdr:cNvPr>
        <xdr:cNvPicPr>
          <a:picLocks noChangeAspect="1"/>
        </xdr:cNvPicPr>
      </xdr:nvPicPr>
      <xdr:blipFill>
        <a:blip xmlns:r="http://schemas.openxmlformats.org/officeDocument/2006/relationships" r:embed="rId1" cstate="print"/>
        <a:srcRect/>
        <a:stretch>
          <a:fillRect/>
        </a:stretch>
      </xdr:blipFill>
      <xdr:spPr bwMode="auto">
        <a:xfrm>
          <a:off x="6010275" y="361950"/>
          <a:ext cx="3476625" cy="457200"/>
        </a:xfrm>
        <a:prstGeom prst="rect">
          <a:avLst/>
        </a:prstGeom>
        <a:noFill/>
        <a:ln w="9525">
          <a:noFill/>
          <a:miter lim="800000"/>
          <a:headEnd/>
          <a:tailEnd/>
        </a:ln>
      </xdr:spPr>
    </xdr:pic>
    <xdr:clientData/>
  </xdr:twoCellAnchor>
  <xdr:twoCellAnchor editAs="oneCell">
    <xdr:from>
      <xdr:col>0</xdr:col>
      <xdr:colOff>180975</xdr:colOff>
      <xdr:row>10</xdr:row>
      <xdr:rowOff>295275</xdr:rowOff>
    </xdr:from>
    <xdr:to>
      <xdr:col>7</xdr:col>
      <xdr:colOff>351033</xdr:colOff>
      <xdr:row>20</xdr:row>
      <xdr:rowOff>56933</xdr:rowOff>
    </xdr:to>
    <xdr:pic>
      <xdr:nvPicPr>
        <xdr:cNvPr id="3" name="Grafik 2">
          <a:extLst>
            <a:ext uri="{FF2B5EF4-FFF2-40B4-BE49-F238E27FC236}">
              <a16:creationId xmlns:a16="http://schemas.microsoft.com/office/drawing/2014/main" id="{8F5B3A7F-7924-46E0-B6D8-546790B9600F}"/>
            </a:ext>
          </a:extLst>
        </xdr:cNvPr>
        <xdr:cNvPicPr>
          <a:picLocks noChangeAspect="1"/>
        </xdr:cNvPicPr>
      </xdr:nvPicPr>
      <xdr:blipFill>
        <a:blip xmlns:r="http://schemas.openxmlformats.org/officeDocument/2006/relationships" r:embed="rId2"/>
        <a:stretch>
          <a:fillRect/>
        </a:stretch>
      </xdr:blipFill>
      <xdr:spPr>
        <a:xfrm>
          <a:off x="180975" y="2809875"/>
          <a:ext cx="11133333" cy="1733333"/>
        </a:xfrm>
        <a:prstGeom prst="rect">
          <a:avLst/>
        </a:prstGeom>
      </xdr:spPr>
    </xdr:pic>
    <xdr:clientData/>
  </xdr:twoCellAnchor>
  <xdr:twoCellAnchor editAs="oneCell">
    <xdr:from>
      <xdr:col>1</xdr:col>
      <xdr:colOff>28575</xdr:colOff>
      <xdr:row>22</xdr:row>
      <xdr:rowOff>0</xdr:rowOff>
    </xdr:from>
    <xdr:to>
      <xdr:col>5</xdr:col>
      <xdr:colOff>579824</xdr:colOff>
      <xdr:row>33</xdr:row>
      <xdr:rowOff>142608</xdr:rowOff>
    </xdr:to>
    <xdr:pic>
      <xdr:nvPicPr>
        <xdr:cNvPr id="2" name="Grafik 1">
          <a:extLst>
            <a:ext uri="{FF2B5EF4-FFF2-40B4-BE49-F238E27FC236}">
              <a16:creationId xmlns:a16="http://schemas.microsoft.com/office/drawing/2014/main" id="{236670A4-508B-8E4C-14DD-51094F362E72}"/>
            </a:ext>
          </a:extLst>
        </xdr:cNvPr>
        <xdr:cNvPicPr>
          <a:picLocks noChangeAspect="1"/>
        </xdr:cNvPicPr>
      </xdr:nvPicPr>
      <xdr:blipFill>
        <a:blip xmlns:r="http://schemas.openxmlformats.org/officeDocument/2006/relationships" r:embed="rId3"/>
        <a:stretch>
          <a:fillRect/>
        </a:stretch>
      </xdr:blipFill>
      <xdr:spPr>
        <a:xfrm>
          <a:off x="219075" y="4848225"/>
          <a:ext cx="9609524" cy="21333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40826" name="Grafik 2">
          <a:extLst>
            <a:ext uri="{FF2B5EF4-FFF2-40B4-BE49-F238E27FC236}">
              <a16:creationId xmlns:a16="http://schemas.microsoft.com/office/drawing/2014/main" id="{00000000-0008-0000-2500-00005A3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7</xdr:col>
      <xdr:colOff>379614</xdr:colOff>
      <xdr:row>20</xdr:row>
      <xdr:rowOff>9320</xdr:rowOff>
    </xdr:to>
    <xdr:pic>
      <xdr:nvPicPr>
        <xdr:cNvPr id="3" name="Grafik 2">
          <a:extLst>
            <a:ext uri="{FF2B5EF4-FFF2-40B4-BE49-F238E27FC236}">
              <a16:creationId xmlns:a16="http://schemas.microsoft.com/office/drawing/2014/main" id="{55A98882-0FD9-43F2-AB3E-9A1E88131793}"/>
            </a:ext>
          </a:extLst>
        </xdr:cNvPr>
        <xdr:cNvPicPr>
          <a:picLocks noChangeAspect="1"/>
        </xdr:cNvPicPr>
      </xdr:nvPicPr>
      <xdr:blipFill>
        <a:blip xmlns:r="http://schemas.openxmlformats.org/officeDocument/2006/relationships" r:embed="rId2"/>
        <a:stretch>
          <a:fillRect/>
        </a:stretch>
      </xdr:blipFill>
      <xdr:spPr>
        <a:xfrm>
          <a:off x="190500" y="3190875"/>
          <a:ext cx="11085714" cy="1638095"/>
        </a:xfrm>
        <a:prstGeom prst="rect">
          <a:avLst/>
        </a:prstGeom>
      </xdr:spPr>
    </xdr:pic>
    <xdr:clientData/>
  </xdr:twoCellAnchor>
  <xdr:twoCellAnchor editAs="oneCell">
    <xdr:from>
      <xdr:col>1</xdr:col>
      <xdr:colOff>28575</xdr:colOff>
      <xdr:row>21</xdr:row>
      <xdr:rowOff>95250</xdr:rowOff>
    </xdr:from>
    <xdr:to>
      <xdr:col>5</xdr:col>
      <xdr:colOff>656023</xdr:colOff>
      <xdr:row>35</xdr:row>
      <xdr:rowOff>28267</xdr:rowOff>
    </xdr:to>
    <xdr:pic>
      <xdr:nvPicPr>
        <xdr:cNvPr id="2" name="Grafik 1">
          <a:extLst>
            <a:ext uri="{FF2B5EF4-FFF2-40B4-BE49-F238E27FC236}">
              <a16:creationId xmlns:a16="http://schemas.microsoft.com/office/drawing/2014/main" id="{4C866454-04C6-F002-50C8-C2F1B664C2EA}"/>
            </a:ext>
          </a:extLst>
        </xdr:cNvPr>
        <xdr:cNvPicPr>
          <a:picLocks noChangeAspect="1"/>
        </xdr:cNvPicPr>
      </xdr:nvPicPr>
      <xdr:blipFill>
        <a:blip xmlns:r="http://schemas.openxmlformats.org/officeDocument/2006/relationships" r:embed="rId3"/>
        <a:stretch>
          <a:fillRect/>
        </a:stretch>
      </xdr:blipFill>
      <xdr:spPr>
        <a:xfrm>
          <a:off x="219075" y="5095875"/>
          <a:ext cx="9619048" cy="24666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5710" name="Grafik 2">
          <a:extLst>
            <a:ext uri="{FF2B5EF4-FFF2-40B4-BE49-F238E27FC236}">
              <a16:creationId xmlns:a16="http://schemas.microsoft.com/office/drawing/2014/main" id="{00000000-0008-0000-2600-00005E1F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19050</xdr:colOff>
      <xdr:row>11</xdr:row>
      <xdr:rowOff>104775</xdr:rowOff>
    </xdr:from>
    <xdr:to>
      <xdr:col>6</xdr:col>
      <xdr:colOff>484375</xdr:colOff>
      <xdr:row>23</xdr:row>
      <xdr:rowOff>47361</xdr:rowOff>
    </xdr:to>
    <xdr:pic>
      <xdr:nvPicPr>
        <xdr:cNvPr id="2" name="Grafik 1">
          <a:extLst>
            <a:ext uri="{FF2B5EF4-FFF2-40B4-BE49-F238E27FC236}">
              <a16:creationId xmlns:a16="http://schemas.microsoft.com/office/drawing/2014/main" id="{9BBDC594-EDF3-4101-AA30-688C2A77AAE9}"/>
            </a:ext>
          </a:extLst>
        </xdr:cNvPr>
        <xdr:cNvPicPr>
          <a:picLocks noChangeAspect="1"/>
        </xdr:cNvPicPr>
      </xdr:nvPicPr>
      <xdr:blipFill>
        <a:blip xmlns:r="http://schemas.openxmlformats.org/officeDocument/2006/relationships" r:embed="rId2"/>
        <a:stretch>
          <a:fillRect/>
        </a:stretch>
      </xdr:blipFill>
      <xdr:spPr>
        <a:xfrm>
          <a:off x="209550" y="3171825"/>
          <a:ext cx="11200000" cy="2114286"/>
        </a:xfrm>
        <a:prstGeom prst="rect">
          <a:avLst/>
        </a:prstGeom>
      </xdr:spPr>
    </xdr:pic>
    <xdr:clientData/>
  </xdr:twoCellAnchor>
  <xdr:twoCellAnchor editAs="oneCell">
    <xdr:from>
      <xdr:col>1</xdr:col>
      <xdr:colOff>85725</xdr:colOff>
      <xdr:row>23</xdr:row>
      <xdr:rowOff>123825</xdr:rowOff>
    </xdr:from>
    <xdr:to>
      <xdr:col>4</xdr:col>
      <xdr:colOff>1075138</xdr:colOff>
      <xdr:row>37</xdr:row>
      <xdr:rowOff>152080</xdr:rowOff>
    </xdr:to>
    <xdr:pic>
      <xdr:nvPicPr>
        <xdr:cNvPr id="3" name="Grafik 2">
          <a:extLst>
            <a:ext uri="{FF2B5EF4-FFF2-40B4-BE49-F238E27FC236}">
              <a16:creationId xmlns:a16="http://schemas.microsoft.com/office/drawing/2014/main" id="{A27D58AF-DCDE-84BA-A936-8A4147B0E16D}"/>
            </a:ext>
          </a:extLst>
        </xdr:cNvPr>
        <xdr:cNvPicPr>
          <a:picLocks noChangeAspect="1"/>
        </xdr:cNvPicPr>
      </xdr:nvPicPr>
      <xdr:blipFill>
        <a:blip xmlns:r="http://schemas.openxmlformats.org/officeDocument/2006/relationships" r:embed="rId3"/>
        <a:stretch>
          <a:fillRect/>
        </a:stretch>
      </xdr:blipFill>
      <xdr:spPr>
        <a:xfrm>
          <a:off x="276225" y="5362575"/>
          <a:ext cx="9495238" cy="256190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2</xdr:row>
      <xdr:rowOff>457200</xdr:rowOff>
    </xdr:to>
    <xdr:pic>
      <xdr:nvPicPr>
        <xdr:cNvPr id="333664" name="Grafik 2">
          <a:extLst>
            <a:ext uri="{FF2B5EF4-FFF2-40B4-BE49-F238E27FC236}">
              <a16:creationId xmlns:a16="http://schemas.microsoft.com/office/drawing/2014/main" id="{00000000-0008-0000-2700-000060170500}"/>
            </a:ext>
          </a:extLst>
        </xdr:cNvPr>
        <xdr:cNvPicPr>
          <a:picLocks noChangeAspect="1"/>
        </xdr:cNvPicPr>
      </xdr:nvPicPr>
      <xdr:blipFill>
        <a:blip xmlns:r="http://schemas.openxmlformats.org/officeDocument/2006/relationships" r:embed="rId1" cstate="print"/>
        <a:srcRect/>
        <a:stretch>
          <a:fillRect/>
        </a:stretch>
      </xdr:blipFill>
      <xdr:spPr bwMode="auto">
        <a:xfrm>
          <a:off x="5838825" y="361950"/>
          <a:ext cx="3152775" cy="457200"/>
        </a:xfrm>
        <a:prstGeom prst="rect">
          <a:avLst/>
        </a:prstGeom>
        <a:noFill/>
        <a:ln w="9525">
          <a:noFill/>
          <a:miter lim="800000"/>
          <a:headEnd/>
          <a:tailEnd/>
        </a:ln>
      </xdr:spPr>
    </xdr:pic>
    <xdr:clientData/>
  </xdr:twoCellAnchor>
  <xdr:twoCellAnchor editAs="oneCell">
    <xdr:from>
      <xdr:col>0</xdr:col>
      <xdr:colOff>142875</xdr:colOff>
      <xdr:row>11</xdr:row>
      <xdr:rowOff>38100</xdr:rowOff>
    </xdr:from>
    <xdr:to>
      <xdr:col>7</xdr:col>
      <xdr:colOff>503431</xdr:colOff>
      <xdr:row>38</xdr:row>
      <xdr:rowOff>104156</xdr:rowOff>
    </xdr:to>
    <xdr:pic>
      <xdr:nvPicPr>
        <xdr:cNvPr id="4" name="Grafik 3">
          <a:extLst>
            <a:ext uri="{FF2B5EF4-FFF2-40B4-BE49-F238E27FC236}">
              <a16:creationId xmlns:a16="http://schemas.microsoft.com/office/drawing/2014/main" id="{E4B67E22-3CA2-9D0D-4494-85F0290C439C}"/>
            </a:ext>
          </a:extLst>
        </xdr:cNvPr>
        <xdr:cNvPicPr>
          <a:picLocks noChangeAspect="1"/>
        </xdr:cNvPicPr>
      </xdr:nvPicPr>
      <xdr:blipFill>
        <a:blip xmlns:r="http://schemas.openxmlformats.org/officeDocument/2006/relationships" r:embed="rId2"/>
        <a:stretch>
          <a:fillRect/>
        </a:stretch>
      </xdr:blipFill>
      <xdr:spPr>
        <a:xfrm>
          <a:off x="142875" y="3305175"/>
          <a:ext cx="11152381" cy="4952381"/>
        </a:xfrm>
        <a:prstGeom prst="rect">
          <a:avLst/>
        </a:prstGeom>
      </xdr:spPr>
    </xdr:pic>
    <xdr:clientData/>
  </xdr:twoCellAnchor>
  <xdr:twoCellAnchor editAs="oneCell">
    <xdr:from>
      <xdr:col>0</xdr:col>
      <xdr:colOff>171450</xdr:colOff>
      <xdr:row>39</xdr:row>
      <xdr:rowOff>152400</xdr:rowOff>
    </xdr:from>
    <xdr:to>
      <xdr:col>5</xdr:col>
      <xdr:colOff>485775</xdr:colOff>
      <xdr:row>73</xdr:row>
      <xdr:rowOff>59718</xdr:rowOff>
    </xdr:to>
    <xdr:pic>
      <xdr:nvPicPr>
        <xdr:cNvPr id="5" name="Grafik 4">
          <a:extLst>
            <a:ext uri="{FF2B5EF4-FFF2-40B4-BE49-F238E27FC236}">
              <a16:creationId xmlns:a16="http://schemas.microsoft.com/office/drawing/2014/main" id="{8CA49AD7-33F8-829C-9975-7396DCFEB4BE}"/>
            </a:ext>
          </a:extLst>
        </xdr:cNvPr>
        <xdr:cNvPicPr>
          <a:picLocks noChangeAspect="1"/>
        </xdr:cNvPicPr>
      </xdr:nvPicPr>
      <xdr:blipFill>
        <a:blip xmlns:r="http://schemas.openxmlformats.org/officeDocument/2006/relationships" r:embed="rId3"/>
        <a:stretch>
          <a:fillRect/>
        </a:stretch>
      </xdr:blipFill>
      <xdr:spPr>
        <a:xfrm>
          <a:off x="171450" y="8486775"/>
          <a:ext cx="9391650" cy="606046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343896" name="Grafik 2">
          <a:extLst>
            <a:ext uri="{FF2B5EF4-FFF2-40B4-BE49-F238E27FC236}">
              <a16:creationId xmlns:a16="http://schemas.microsoft.com/office/drawing/2014/main" id="{00000000-0008-0000-2D00-0000583F0500}"/>
            </a:ext>
          </a:extLst>
        </xdr:cNvPr>
        <xdr:cNvPicPr>
          <a:picLocks noChangeAspect="1"/>
        </xdr:cNvPicPr>
      </xdr:nvPicPr>
      <xdr:blipFill>
        <a:blip xmlns:r="http://schemas.openxmlformats.org/officeDocument/2006/relationships" r:embed="rId1" cstate="print"/>
        <a:srcRect/>
        <a:stretch>
          <a:fillRect/>
        </a:stretch>
      </xdr:blipFill>
      <xdr:spPr bwMode="auto">
        <a:xfrm>
          <a:off x="6886575" y="361950"/>
          <a:ext cx="3429000" cy="4572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5</xdr:col>
      <xdr:colOff>1104900</xdr:colOff>
      <xdr:row>20</xdr:row>
      <xdr:rowOff>9525</xdr:rowOff>
    </xdr:to>
    <xdr:sp macro="" textlink="">
      <xdr:nvSpPr>
        <xdr:cNvPr id="1934337" name="AutoShape 1">
          <a:extLst>
            <a:ext uri="{FF2B5EF4-FFF2-40B4-BE49-F238E27FC236}">
              <a16:creationId xmlns:a16="http://schemas.microsoft.com/office/drawing/2014/main" id="{23FB1BC1-56D4-47D7-9A98-40EE0A9F1CC3}"/>
            </a:ext>
          </a:extLst>
        </xdr:cNvPr>
        <xdr:cNvSpPr>
          <a:spLocks noChangeAspect="1" noChangeArrowheads="1"/>
        </xdr:cNvSpPr>
      </xdr:nvSpPr>
      <xdr:spPr bwMode="auto">
        <a:xfrm>
          <a:off x="190500" y="3133725"/>
          <a:ext cx="11039475" cy="1638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11</xdr:row>
      <xdr:rowOff>9525</xdr:rowOff>
    </xdr:from>
    <xdr:to>
      <xdr:col>6</xdr:col>
      <xdr:colOff>189107</xdr:colOff>
      <xdr:row>20</xdr:row>
      <xdr:rowOff>133131</xdr:rowOff>
    </xdr:to>
    <xdr:pic>
      <xdr:nvPicPr>
        <xdr:cNvPr id="3" name="Grafik 2">
          <a:extLst>
            <a:ext uri="{FF2B5EF4-FFF2-40B4-BE49-F238E27FC236}">
              <a16:creationId xmlns:a16="http://schemas.microsoft.com/office/drawing/2014/main" id="{9569134F-AAAE-44CC-A050-65B0EFC01863}"/>
            </a:ext>
          </a:extLst>
        </xdr:cNvPr>
        <xdr:cNvPicPr>
          <a:picLocks noChangeAspect="1"/>
        </xdr:cNvPicPr>
      </xdr:nvPicPr>
      <xdr:blipFill>
        <a:blip xmlns:r="http://schemas.openxmlformats.org/officeDocument/2006/relationships" r:embed="rId2"/>
        <a:stretch>
          <a:fillRect/>
        </a:stretch>
      </xdr:blipFill>
      <xdr:spPr>
        <a:xfrm>
          <a:off x="285750" y="3143250"/>
          <a:ext cx="11142857" cy="1752381"/>
        </a:xfrm>
        <a:prstGeom prst="rect">
          <a:avLst/>
        </a:prstGeom>
      </xdr:spPr>
    </xdr:pic>
    <xdr:clientData/>
  </xdr:twoCellAnchor>
  <xdr:twoCellAnchor editAs="oneCell">
    <xdr:from>
      <xdr:col>1</xdr:col>
      <xdr:colOff>200025</xdr:colOff>
      <xdr:row>22</xdr:row>
      <xdr:rowOff>171450</xdr:rowOff>
    </xdr:from>
    <xdr:to>
      <xdr:col>4</xdr:col>
      <xdr:colOff>979875</xdr:colOff>
      <xdr:row>39</xdr:row>
      <xdr:rowOff>75827</xdr:rowOff>
    </xdr:to>
    <xdr:pic>
      <xdr:nvPicPr>
        <xdr:cNvPr id="6" name="Grafik 5">
          <a:extLst>
            <a:ext uri="{FF2B5EF4-FFF2-40B4-BE49-F238E27FC236}">
              <a16:creationId xmlns:a16="http://schemas.microsoft.com/office/drawing/2014/main" id="{34B66FA0-F23B-9D50-EA42-EB66DFE2689C}"/>
            </a:ext>
          </a:extLst>
        </xdr:cNvPr>
        <xdr:cNvPicPr>
          <a:picLocks noChangeAspect="1"/>
        </xdr:cNvPicPr>
      </xdr:nvPicPr>
      <xdr:blipFill>
        <a:blip xmlns:r="http://schemas.openxmlformats.org/officeDocument/2006/relationships" r:embed="rId3"/>
        <a:stretch>
          <a:fillRect/>
        </a:stretch>
      </xdr:blipFill>
      <xdr:spPr>
        <a:xfrm>
          <a:off x="390525" y="5295900"/>
          <a:ext cx="9600000" cy="29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9</xdr:row>
      <xdr:rowOff>9525</xdr:rowOff>
    </xdr:from>
    <xdr:to>
      <xdr:col>2</xdr:col>
      <xdr:colOff>594108</xdr:colOff>
      <xdr:row>10</xdr:row>
      <xdr:rowOff>110676</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19125" y="1838325"/>
          <a:ext cx="11906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4</xdr:col>
      <xdr:colOff>0</xdr:colOff>
      <xdr:row>15</xdr:row>
      <xdr:rowOff>166689</xdr:rowOff>
    </xdr:from>
    <xdr:to>
      <xdr:col>7</xdr:col>
      <xdr:colOff>1323954</xdr:colOff>
      <xdr:row>31</xdr:row>
      <xdr:rowOff>158750</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2455333" y="4251856"/>
          <a:ext cx="10753704" cy="293422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7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ts val="7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nSpc>
              <a:spcPts val="12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  Ist die Pat.-ID (A1 Stammdaten - Patienten-ID) zweimal vergeben, wird die XML als Ganzes abgelehnt.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4.Fehlen die patientenunabhängigen Informationen, wird die vollständige XML abgelehnt.</a:t>
          </a: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In what cases is an XML file rejected by the XML OncoBox?</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1. If fields in the XML scheme do not match the XML description in  programming terms (e.g., due to a missing tag),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2. If the case number (C2.5 General case information — case ID; case number (&lt;CaseNumber&gt;) is assigned twice, the XML file is rejected as a whole. The case number can be freely assigned by the tumour documentation producer / centre / cancer registry. Only one number must exist for each case. Only numerals may occur in the number (no letters or special characters). The XML file is also rejected if that number is missing.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3. If the patient ID is missing (A1 Master data - patient ID), the entire XML file is rejected. If the patient ID (A1 Master data - patient ID) is assigned twice, the XML file is rejected as a whole.</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4. If the patient-independent information is missing,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800"/>
            </a:lnSpc>
          </a:pPr>
          <a:endParaRPr lang="de-DE" sz="1100" b="0"/>
        </a:p>
      </xdr:txBody>
    </xdr:sp>
    <xdr:clientData/>
  </xdr:twoCellAnchor>
  <xdr:twoCellAnchor>
    <xdr:from>
      <xdr:col>4</xdr:col>
      <xdr:colOff>0</xdr:colOff>
      <xdr:row>45</xdr:row>
      <xdr:rowOff>9523</xdr:rowOff>
    </xdr:from>
    <xdr:to>
      <xdr:col>7</xdr:col>
      <xdr:colOff>1323954</xdr:colOff>
      <xdr:row>50</xdr:row>
      <xdr:rowOff>177254</xdr:rowOff>
    </xdr:to>
    <xdr:sp macro="" textlink="">
      <xdr:nvSpPr>
        <xdr:cNvPr id="7" name="Textfeld 6">
          <a:extLst>
            <a:ext uri="{FF2B5EF4-FFF2-40B4-BE49-F238E27FC236}">
              <a16:creationId xmlns:a16="http://schemas.microsoft.com/office/drawing/2014/main" id="{00000000-0008-0000-0300-000007000000}"/>
            </a:ext>
          </a:extLst>
        </xdr:cNvPr>
        <xdr:cNvSpPr txBox="1"/>
      </xdr:nvSpPr>
      <xdr:spPr>
        <a:xfrm>
          <a:off x="2438400" y="8696323"/>
          <a:ext cx="9686925" cy="11239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 (NV)</a:t>
          </a:r>
        </a:p>
        <a:p>
          <a:pPr algn="l"/>
          <a:r>
            <a:rPr lang="de-DE" sz="1100" baseline="0"/>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e) Wiedererkrankung (W)</a:t>
          </a:r>
          <a:endParaRPr lang="de-DE">
            <a:effectLst/>
          </a:endParaRPr>
        </a:p>
        <a:p>
          <a:pPr algn="l"/>
          <a:endParaRPr lang="de-DE" sz="1100"/>
        </a:p>
      </xdr:txBody>
    </xdr:sp>
    <xdr:clientData/>
  </xdr:twoCellAnchor>
  <xdr:twoCellAnchor>
    <xdr:from>
      <xdr:col>1</xdr:col>
      <xdr:colOff>19050</xdr:colOff>
      <xdr:row>211</xdr:row>
      <xdr:rowOff>84667</xdr:rowOff>
    </xdr:from>
    <xdr:to>
      <xdr:col>3</xdr:col>
      <xdr:colOff>38100</xdr:colOff>
      <xdr:row>215</xdr:row>
      <xdr:rowOff>154781</xdr:rowOff>
    </xdr:to>
    <xdr:sp macro="" textlink="">
      <xdr:nvSpPr>
        <xdr:cNvPr id="499" name="Textfeld 498">
          <a:extLst>
            <a:ext uri="{FF2B5EF4-FFF2-40B4-BE49-F238E27FC236}">
              <a16:creationId xmlns:a16="http://schemas.microsoft.com/office/drawing/2014/main" id="{00000000-0008-0000-0300-0000F3010000}"/>
            </a:ext>
          </a:extLst>
        </xdr:cNvPr>
        <xdr:cNvSpPr txBox="1"/>
      </xdr:nvSpPr>
      <xdr:spPr>
        <a:xfrm>
          <a:off x="632883" y="62917917"/>
          <a:ext cx="1246717" cy="7897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
          </a:r>
          <a:r>
            <a:rPr lang="de-DE" sz="1050" baseline="0">
              <a:latin typeface="Arial" panose="020B0604020202020204" pitchFamily="34" charset="0"/>
              <a:cs typeface="Arial" panose="020B0604020202020204" pitchFamily="34" charset="0"/>
            </a:rPr>
            <a:t>eine Fehlermeldung</a:t>
          </a:r>
        </a:p>
        <a:p>
          <a:pPr marL="0" marR="0" indent="0" algn="ctr"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a:t>
          </a:r>
          <a:endParaRPr lang="de-DE" sz="1050">
            <a:solidFill>
              <a:schemeClr val="bg2">
                <a:lumMod val="2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318135</xdr:colOff>
      <xdr:row>212</xdr:row>
      <xdr:rowOff>87629</xdr:rowOff>
    </xdr:from>
    <xdr:to>
      <xdr:col>5</xdr:col>
      <xdr:colOff>2571750</xdr:colOff>
      <xdr:row>214</xdr:row>
      <xdr:rowOff>166686</xdr:rowOff>
    </xdr:to>
    <xdr:sp macro="" textlink="">
      <xdr:nvSpPr>
        <xdr:cNvPr id="500" name="Textfeld 499">
          <a:extLst>
            <a:ext uri="{FF2B5EF4-FFF2-40B4-BE49-F238E27FC236}">
              <a16:creationId xmlns:a16="http://schemas.microsoft.com/office/drawing/2014/main" id="{00000000-0008-0000-0300-0000F4010000}"/>
            </a:ext>
          </a:extLst>
        </xdr:cNvPr>
        <xdr:cNvSpPr txBox="1"/>
      </xdr:nvSpPr>
      <xdr:spPr>
        <a:xfrm>
          <a:off x="2747010" y="62202535"/>
          <a:ext cx="4372928" cy="43624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50">
              <a:latin typeface="Arial" panose="020B0604020202020204" pitchFamily="34" charset="0"/>
              <a:cs typeface="Arial" panose="020B0604020202020204" pitchFamily="34" charset="0"/>
            </a:rPr>
            <a:t>Fehlermeldung /</a:t>
          </a:r>
          <a:r>
            <a:rPr lang="de-DE" sz="1050" baseline="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in "Ausgeschlossene Falldatensätze"</a:t>
          </a:r>
        </a:p>
        <a:p>
          <a:pPr marL="0" marR="0" indent="0" algn="l"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(error message / classification as “Excluded case datasets”)</a:t>
          </a:r>
          <a:endParaRPr lang="de-DE" sz="1050">
            <a:latin typeface="Arial" panose="020B0604020202020204" pitchFamily="34" charset="0"/>
            <a:cs typeface="Arial" panose="020B0604020202020204" pitchFamily="34" charset="0"/>
          </a:endParaRPr>
        </a:p>
      </xdr:txBody>
    </xdr:sp>
    <xdr:clientData/>
  </xdr:twoCellAnchor>
  <xdr:twoCellAnchor>
    <xdr:from>
      <xdr:col>4</xdr:col>
      <xdr:colOff>1905000</xdr:colOff>
      <xdr:row>208</xdr:row>
      <xdr:rowOff>177165</xdr:rowOff>
    </xdr:from>
    <xdr:to>
      <xdr:col>4</xdr:col>
      <xdr:colOff>1905000</xdr:colOff>
      <xdr:row>212</xdr:row>
      <xdr:rowOff>76283</xdr:rowOff>
    </xdr:to>
    <xdr:cxnSp macro="">
      <xdr:nvCxnSpPr>
        <xdr:cNvPr id="501" name="Gerade Verbindung mit Pfeil 500">
          <a:extLst>
            <a:ext uri="{FF2B5EF4-FFF2-40B4-BE49-F238E27FC236}">
              <a16:creationId xmlns:a16="http://schemas.microsoft.com/office/drawing/2014/main" id="{00000000-0008-0000-0300-0000F5010000}"/>
            </a:ext>
          </a:extLst>
        </xdr:cNvPr>
        <xdr:cNvCxnSpPr/>
      </xdr:nvCxnSpPr>
      <xdr:spPr>
        <a:xfrm>
          <a:off x="4305300" y="35413950"/>
          <a:ext cx="0" cy="657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134</xdr:row>
      <xdr:rowOff>9525</xdr:rowOff>
    </xdr:from>
    <xdr:to>
      <xdr:col>5</xdr:col>
      <xdr:colOff>2867026</xdr:colOff>
      <xdr:row>137</xdr:row>
      <xdr:rowOff>71438</xdr:rowOff>
    </xdr:to>
    <xdr:sp macro="" textlink="">
      <xdr:nvSpPr>
        <xdr:cNvPr id="511" name="Textfeld 510">
          <a:extLst>
            <a:ext uri="{FF2B5EF4-FFF2-40B4-BE49-F238E27FC236}">
              <a16:creationId xmlns:a16="http://schemas.microsoft.com/office/drawing/2014/main" id="{00000000-0008-0000-0300-0000FF010000}"/>
            </a:ext>
          </a:extLst>
        </xdr:cNvPr>
        <xdr:cNvSpPr txBox="1"/>
      </xdr:nvSpPr>
      <xdr:spPr>
        <a:xfrm>
          <a:off x="2421732" y="34394775"/>
          <a:ext cx="4993482" cy="59769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Berechnung</a:t>
          </a:r>
          <a:r>
            <a:rPr lang="de-DE" sz="1050" baseline="0">
              <a:latin typeface="Arial" panose="020B0604020202020204" pitchFamily="34" charset="0"/>
              <a:cs typeface="Arial" panose="020B0604020202020204" pitchFamily="34" charset="0"/>
            </a:rPr>
            <a:t> Falldatum je nach Primärfallart </a:t>
          </a:r>
        </a:p>
        <a:p>
          <a:pPr algn="ctr"/>
          <a:r>
            <a:rPr lang="en-US" sz="1050">
              <a:solidFill>
                <a:schemeClr val="bg2">
                  <a:lumMod val="25000"/>
                </a:schemeClr>
              </a:solidFill>
              <a:latin typeface="Arial" panose="020B0604020202020204" pitchFamily="34" charset="0"/>
              <a:ea typeface="+mn-ea"/>
              <a:cs typeface="Arial" panose="020B0604020202020204" pitchFamily="34" charset="0"/>
            </a:rPr>
            <a:t>(Calculation of case date depending on type of primary case)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0</xdr:colOff>
      <xdr:row>157</xdr:row>
      <xdr:rowOff>85725</xdr:rowOff>
    </xdr:from>
    <xdr:to>
      <xdr:col>5</xdr:col>
      <xdr:colOff>0</xdr:colOff>
      <xdr:row>163</xdr:row>
      <xdr:rowOff>0</xdr:rowOff>
    </xdr:to>
    <xdr:cxnSp macro="">
      <xdr:nvCxnSpPr>
        <xdr:cNvPr id="515" name="Gerade Verbindung mit Pfeil 514">
          <a:extLst>
            <a:ext uri="{FF2B5EF4-FFF2-40B4-BE49-F238E27FC236}">
              <a16:creationId xmlns:a16="http://schemas.microsoft.com/office/drawing/2014/main" id="{00000000-0008-0000-0300-000003020000}"/>
            </a:ext>
          </a:extLst>
        </xdr:cNvPr>
        <xdr:cNvCxnSpPr/>
      </xdr:nvCxnSpPr>
      <xdr:spPr>
        <a:xfrm>
          <a:off x="4305300" y="29337000"/>
          <a:ext cx="0" cy="10668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147</xdr:row>
      <xdr:rowOff>177165</xdr:rowOff>
    </xdr:from>
    <xdr:to>
      <xdr:col>5</xdr:col>
      <xdr:colOff>9525</xdr:colOff>
      <xdr:row>150</xdr:row>
      <xdr:rowOff>9776</xdr:rowOff>
    </xdr:to>
    <xdr:cxnSp macro="">
      <xdr:nvCxnSpPr>
        <xdr:cNvPr id="516" name="Gerade Verbindung mit Pfeil 515">
          <a:extLst>
            <a:ext uri="{FF2B5EF4-FFF2-40B4-BE49-F238E27FC236}">
              <a16:creationId xmlns:a16="http://schemas.microsoft.com/office/drawing/2014/main" id="{00000000-0008-0000-0300-000004020000}"/>
            </a:ext>
          </a:extLst>
        </xdr:cNvPr>
        <xdr:cNvCxnSpPr/>
      </xdr:nvCxnSpPr>
      <xdr:spPr>
        <a:xfrm>
          <a:off x="4314825" y="2751772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137</xdr:row>
      <xdr:rowOff>95250</xdr:rowOff>
    </xdr:from>
    <xdr:to>
      <xdr:col>5</xdr:col>
      <xdr:colOff>10583</xdr:colOff>
      <xdr:row>139</xdr:row>
      <xdr:rowOff>29158</xdr:rowOff>
    </xdr:to>
    <xdr:cxnSp macro="">
      <xdr:nvCxnSpPr>
        <xdr:cNvPr id="517" name="Gerade Verbindung mit Pfeil 516">
          <a:extLst>
            <a:ext uri="{FF2B5EF4-FFF2-40B4-BE49-F238E27FC236}">
              <a16:creationId xmlns:a16="http://schemas.microsoft.com/office/drawing/2014/main" id="{00000000-0008-0000-0300-000005020000}"/>
            </a:ext>
          </a:extLst>
        </xdr:cNvPr>
        <xdr:cNvCxnSpPr/>
      </xdr:nvCxnSpPr>
      <xdr:spPr>
        <a:xfrm flipH="1">
          <a:off x="4568112" y="35502980"/>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2107409</xdr:colOff>
      <xdr:row>53</xdr:row>
      <xdr:rowOff>154784</xdr:rowOff>
    </xdr:from>
    <xdr:to>
      <xdr:col>5</xdr:col>
      <xdr:colOff>1576</xdr:colOff>
      <xdr:row>58</xdr:row>
      <xdr:rowOff>3160</xdr:rowOff>
    </xdr:to>
    <xdr:cxnSp macro="">
      <xdr:nvCxnSpPr>
        <xdr:cNvPr id="518" name="Gerade Verbindung mit Pfeil 517">
          <a:extLst>
            <a:ext uri="{FF2B5EF4-FFF2-40B4-BE49-F238E27FC236}">
              <a16:creationId xmlns:a16="http://schemas.microsoft.com/office/drawing/2014/main" id="{00000000-0008-0000-0300-000006020000}"/>
            </a:ext>
          </a:extLst>
        </xdr:cNvPr>
        <xdr:cNvCxnSpPr/>
      </xdr:nvCxnSpPr>
      <xdr:spPr>
        <a:xfrm>
          <a:off x="4536284" y="11049003"/>
          <a:ext cx="13480" cy="38415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793750</xdr:colOff>
      <xdr:row>32</xdr:row>
      <xdr:rowOff>0</xdr:rowOff>
    </xdr:from>
    <xdr:to>
      <xdr:col>5</xdr:col>
      <xdr:colOff>809625</xdr:colOff>
      <xdr:row>38</xdr:row>
      <xdr:rowOff>28575</xdr:rowOff>
    </xdr:to>
    <xdr:cxnSp macro="">
      <xdr:nvCxnSpPr>
        <xdr:cNvPr id="520" name="Gerade Verbindung mit Pfeil 519">
          <a:extLst>
            <a:ext uri="{FF2B5EF4-FFF2-40B4-BE49-F238E27FC236}">
              <a16:creationId xmlns:a16="http://schemas.microsoft.com/office/drawing/2014/main" id="{00000000-0008-0000-0300-000008020000}"/>
            </a:ext>
          </a:extLst>
        </xdr:cNvPr>
        <xdr:cNvCxnSpPr/>
      </xdr:nvCxnSpPr>
      <xdr:spPr>
        <a:xfrm>
          <a:off x="5365750" y="7207250"/>
          <a:ext cx="15875" cy="11080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xdr:row>
      <xdr:rowOff>9525</xdr:rowOff>
    </xdr:from>
    <xdr:to>
      <xdr:col>2</xdr:col>
      <xdr:colOff>594108</xdr:colOff>
      <xdr:row>10</xdr:row>
      <xdr:rowOff>142874</xdr:rowOff>
    </xdr:to>
    <xdr:sp macro="" textlink="">
      <xdr:nvSpPr>
        <xdr:cNvPr id="521" name="Textfeld 520">
          <a:extLst>
            <a:ext uri="{FF2B5EF4-FFF2-40B4-BE49-F238E27FC236}">
              <a16:creationId xmlns:a16="http://schemas.microsoft.com/office/drawing/2014/main" id="{00000000-0008-0000-0300-000009020000}"/>
            </a:ext>
          </a:extLst>
        </xdr:cNvPr>
        <xdr:cNvSpPr txBox="1"/>
      </xdr:nvSpPr>
      <xdr:spPr>
        <a:xfrm>
          <a:off x="616744" y="1795463"/>
          <a:ext cx="1191802" cy="4190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(Reading in the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xdr:row>
      <xdr:rowOff>19050</xdr:rowOff>
    </xdr:from>
    <xdr:to>
      <xdr:col>2</xdr:col>
      <xdr:colOff>599969</xdr:colOff>
      <xdr:row>14</xdr:row>
      <xdr:rowOff>144838</xdr:rowOff>
    </xdr:to>
    <xdr:sp macro="" textlink="">
      <xdr:nvSpPr>
        <xdr:cNvPr id="522" name="Textfeld 521">
          <a:extLst>
            <a:ext uri="{FF2B5EF4-FFF2-40B4-BE49-F238E27FC236}">
              <a16:creationId xmlns:a16="http://schemas.microsoft.com/office/drawing/2014/main" id="{00000000-0008-0000-0300-00000A020000}"/>
            </a:ext>
          </a:extLst>
        </xdr:cNvPr>
        <xdr:cNvSpPr txBox="1"/>
      </xdr:nvSpPr>
      <xdr:spPr>
        <a:xfrm>
          <a:off x="609600" y="2343150"/>
          <a:ext cx="1209569" cy="4877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a:t>
          </a:r>
        </a:p>
        <a:p>
          <a:pPr algn="ctr"/>
          <a:r>
            <a:rPr lang="de-DE" sz="1000">
              <a:latin typeface="Arial" panose="020B0604020202020204" pitchFamily="34" charset="0"/>
              <a:cs typeface="Arial" panose="020B0604020202020204" pitchFamily="34" charset="0"/>
            </a:rPr>
            <a:t>validierung </a:t>
          </a:r>
        </a:p>
        <a:p>
          <a:pPr algn="ctr"/>
          <a:r>
            <a:rPr lang="de-DE" sz="1000">
              <a:solidFill>
                <a:schemeClr val="bg2">
                  <a:lumMod val="25000"/>
                </a:schemeClr>
              </a:solidFill>
              <a:latin typeface="Arial" panose="020B0604020202020204" pitchFamily="34" charset="0"/>
              <a:cs typeface="Arial" panose="020B0604020202020204" pitchFamily="34" charset="0"/>
            </a:rPr>
            <a:t>(Validation of structure)</a:t>
          </a:r>
        </a:p>
      </xdr:txBody>
    </xdr:sp>
    <xdr:clientData/>
  </xdr:twoCellAnchor>
  <xdr:twoCellAnchor>
    <xdr:from>
      <xdr:col>4</xdr:col>
      <xdr:colOff>28575</xdr:colOff>
      <xdr:row>11</xdr:row>
      <xdr:rowOff>171451</xdr:rowOff>
    </xdr:from>
    <xdr:to>
      <xdr:col>7</xdr:col>
      <xdr:colOff>1354154</xdr:colOff>
      <xdr:row>15</xdr:row>
      <xdr:rowOff>66675</xdr:rowOff>
    </xdr:to>
    <xdr:sp macro="" textlink="">
      <xdr:nvSpPr>
        <xdr:cNvPr id="523" name="Textfeld 522">
          <a:extLst>
            <a:ext uri="{FF2B5EF4-FFF2-40B4-BE49-F238E27FC236}">
              <a16:creationId xmlns:a16="http://schemas.microsoft.com/office/drawing/2014/main" id="{00000000-0008-0000-0300-00000B020000}"/>
            </a:ext>
          </a:extLst>
        </xdr:cNvPr>
        <xdr:cNvSpPr txBox="1"/>
      </xdr:nvSpPr>
      <xdr:spPr>
        <a:xfrm>
          <a:off x="2466975" y="2314576"/>
          <a:ext cx="9974279" cy="6191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cs typeface="Arial" panose="020B0604020202020204" pitchFamily="34" charset="0"/>
            </a:rPr>
            <a:t>(</a:t>
          </a:r>
          <a:r>
            <a:rPr lang="en-US" sz="1000">
              <a:solidFill>
                <a:schemeClr val="bg2">
                  <a:lumMod val="25000"/>
                </a:schemeClr>
              </a:solidFill>
              <a:effectLst/>
              <a:latin typeface="Arial" panose="020B0604020202020204" pitchFamily="34" charset="0"/>
              <a:ea typeface="+mn-ea"/>
              <a:cs typeface="Arial" panose="020B0604020202020204" pitchFamily="34" charset="0"/>
            </a:rPr>
            <a:t>Structural validation is usually ensured during validation of the tumour documentation system, and should only raise problems in the centre in exceptional cases. If an entire XML file is rejected by the XML OncoBox, please refer to the tumour documentation producer.</a:t>
          </a:r>
          <a:r>
            <a:rPr lang="de-DE" sz="1000" b="0">
              <a:solidFill>
                <a:schemeClr val="bg2">
                  <a:lumMod val="25000"/>
                </a:schemeClr>
              </a:solidFill>
              <a:effectLst/>
              <a:latin typeface="Arial" panose="020B0604020202020204" pitchFamily="34" charset="0"/>
              <a:ea typeface="+mn-ea"/>
              <a:cs typeface="Arial" panose="020B0604020202020204" pitchFamily="34" charset="0"/>
            </a:rPr>
            <a:t>)</a:t>
          </a:r>
          <a:endParaRPr lang="en-US" sz="1000">
            <a:solidFill>
              <a:schemeClr val="bg2">
                <a:lumMod val="25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0</xdr:colOff>
      <xdr:row>44</xdr:row>
      <xdr:rowOff>57146</xdr:rowOff>
    </xdr:from>
    <xdr:to>
      <xdr:col>7</xdr:col>
      <xdr:colOff>1323954</xdr:colOff>
      <xdr:row>57</xdr:row>
      <xdr:rowOff>47624</xdr:rowOff>
    </xdr:to>
    <xdr:sp macro="" textlink="">
      <xdr:nvSpPr>
        <xdr:cNvPr id="526" name="Textfeld 525">
          <a:extLst>
            <a:ext uri="{FF2B5EF4-FFF2-40B4-BE49-F238E27FC236}">
              <a16:creationId xmlns:a16="http://schemas.microsoft.com/office/drawing/2014/main" id="{00000000-0008-0000-0300-00000E020000}"/>
            </a:ext>
          </a:extLst>
        </xdr:cNvPr>
        <xdr:cNvSpPr txBox="1"/>
      </xdr:nvSpPr>
      <xdr:spPr>
        <a:xfrm>
          <a:off x="2428875" y="9344021"/>
          <a:ext cx="10741798" cy="23121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latin typeface="Arial" panose="020B0604020202020204" pitchFamily="34" charset="0"/>
              <a:cs typeface="Arial" panose="020B0604020202020204" pitchFamily="34" charset="0"/>
            </a:rPr>
            <a:t>a) Nicht verwertbare Falldatensätze: wichtige Pflichtfelder fehlen oder sind nicht korrekt ausgefüllt (NV)</a:t>
          </a:r>
        </a:p>
        <a:p>
          <a:pPr algn="l"/>
          <a:r>
            <a:rPr lang="de-DE" sz="1000" baseline="0">
              <a:latin typeface="Arial" panose="020B0604020202020204" pitchFamily="34" charset="0"/>
              <a:cs typeface="Arial" panose="020B0604020202020204" pitchFamily="34" charset="0"/>
            </a:rPr>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000">
              <a:latin typeface="Arial" panose="020B0604020202020204" pitchFamily="34" charset="0"/>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Kennzahlenjahr gehören (AK)</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f) kein Zentrumsfall (KF)</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Before the patient datasets can be verified, six groups of case datasets are excluded: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a) Unusable case datasets: important obligatory fields are missing or not correctly filled in (NV)</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 UICC stage 0 (S0)</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c) Cases that do not belong to the selected key figures year (AK)</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d) Checking of adenocarcinoma yes/no (KA)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e) Recurrent disease (W)</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f) Not a centre case (KV)</a:t>
          </a:r>
          <a:endParaRPr lang="de-DE" sz="10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19050</xdr:colOff>
      <xdr:row>217</xdr:row>
      <xdr:rowOff>38100</xdr:rowOff>
    </xdr:from>
    <xdr:to>
      <xdr:col>3</xdr:col>
      <xdr:colOff>0</xdr:colOff>
      <xdr:row>222</xdr:row>
      <xdr:rowOff>47625</xdr:rowOff>
    </xdr:to>
    <xdr:sp macro="" textlink="">
      <xdr:nvSpPr>
        <xdr:cNvPr id="527" name="Textfeld 526">
          <a:extLst>
            <a:ext uri="{FF2B5EF4-FFF2-40B4-BE49-F238E27FC236}">
              <a16:creationId xmlns:a16="http://schemas.microsoft.com/office/drawing/2014/main" id="{00000000-0008-0000-0300-00000F020000}"/>
            </a:ext>
          </a:extLst>
        </xdr:cNvPr>
        <xdr:cNvSpPr txBox="1"/>
      </xdr:nvSpPr>
      <xdr:spPr>
        <a:xfrm>
          <a:off x="626269" y="63045975"/>
          <a:ext cx="1195387" cy="9263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a:t>
          </a:r>
        </a:p>
        <a:p>
          <a:pPr marL="0" marR="0" indent="0" algn="ctr" defTabSz="914400" eaLnBrk="1" fontAlgn="auto" latinLnBrk="0" hangingPunct="1">
            <a:lnSpc>
              <a:spcPct val="100000"/>
            </a:lnSpc>
            <a:spcBef>
              <a:spcPts val="0"/>
            </a:spcBef>
            <a:spcAft>
              <a:spcPts val="0"/>
            </a:spcAft>
            <a:buClrTx/>
            <a:buSzTx/>
            <a:buFontTx/>
            <a:buNone/>
            <a:tabLst/>
            <a:defRPr/>
          </a:pPr>
          <a:r>
            <a:rPr lang="en-GB" sz="1050">
              <a:solidFill>
                <a:schemeClr val="bg2">
                  <a:lumMod val="25000"/>
                </a:schemeClr>
              </a:solidFill>
              <a:latin typeface="Arial" panose="020B0604020202020204" pitchFamily="34" charset="0"/>
              <a:ea typeface="+mn-ea"/>
              <a:cs typeface="Arial" panose="020B0604020202020204" pitchFamily="34" charset="0"/>
            </a:rPr>
            <a:t>(Classification of cases)</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28576</xdr:colOff>
      <xdr:row>216</xdr:row>
      <xdr:rowOff>11907</xdr:rowOff>
    </xdr:from>
    <xdr:to>
      <xdr:col>6</xdr:col>
      <xdr:colOff>2228850</xdr:colOff>
      <xdr:row>218</xdr:row>
      <xdr:rowOff>177165</xdr:rowOff>
    </xdr:to>
    <xdr:sp macro="" textlink="">
      <xdr:nvSpPr>
        <xdr:cNvPr id="528" name="Textfeld 527">
          <a:extLst>
            <a:ext uri="{FF2B5EF4-FFF2-40B4-BE49-F238E27FC236}">
              <a16:creationId xmlns:a16="http://schemas.microsoft.com/office/drawing/2014/main" id="{00000000-0008-0000-0300-000010020000}"/>
            </a:ext>
          </a:extLst>
        </xdr:cNvPr>
        <xdr:cNvSpPr txBox="1"/>
      </xdr:nvSpPr>
      <xdr:spPr>
        <a:xfrm>
          <a:off x="2457451" y="62841188"/>
          <a:ext cx="8832055" cy="52244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0) Fälle</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0) Cases</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28574</xdr:colOff>
      <xdr:row>219</xdr:row>
      <xdr:rowOff>19050</xdr:rowOff>
    </xdr:from>
    <xdr:to>
      <xdr:col>5</xdr:col>
      <xdr:colOff>4423165</xdr:colOff>
      <xdr:row>221</xdr:row>
      <xdr:rowOff>142875</xdr:rowOff>
    </xdr:to>
    <xdr:sp macro="" textlink="">
      <xdr:nvSpPr>
        <xdr:cNvPr id="529" name="Textfeld 528">
          <a:extLst>
            <a:ext uri="{FF2B5EF4-FFF2-40B4-BE49-F238E27FC236}">
              <a16:creationId xmlns:a16="http://schemas.microsoft.com/office/drawing/2014/main" id="{00000000-0008-0000-0300-000011020000}"/>
            </a:ext>
          </a:extLst>
        </xdr:cNvPr>
        <xdr:cNvSpPr txBox="1"/>
      </xdr:nvSpPr>
      <xdr:spPr>
        <a:xfrm>
          <a:off x="2457449" y="63384113"/>
          <a:ext cx="6513904" cy="504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 Primary cases (D4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4451985</xdr:colOff>
      <xdr:row>219</xdr:row>
      <xdr:rowOff>19049</xdr:rowOff>
    </xdr:from>
    <xdr:to>
      <xdr:col>6</xdr:col>
      <xdr:colOff>2228882</xdr:colOff>
      <xdr:row>230</xdr:row>
      <xdr:rowOff>142874</xdr:rowOff>
    </xdr:to>
    <xdr:sp macro="" textlink="">
      <xdr:nvSpPr>
        <xdr:cNvPr id="530" name="Textfeld 529">
          <a:extLst>
            <a:ext uri="{FF2B5EF4-FFF2-40B4-BE49-F238E27FC236}">
              <a16:creationId xmlns:a16="http://schemas.microsoft.com/office/drawing/2014/main" id="{00000000-0008-0000-0300-000012020000}"/>
            </a:ext>
          </a:extLst>
        </xdr:cNvPr>
        <xdr:cNvSpPr txBox="1"/>
      </xdr:nvSpPr>
      <xdr:spPr>
        <a:xfrm>
          <a:off x="9000173" y="63384112"/>
          <a:ext cx="2289365" cy="175498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2) Recurrent disease (C1 = 5 &amp; (D4 = 2)</a:t>
          </a:r>
          <a:br>
            <a:rPr lang="en-GB" sz="1100">
              <a:solidFill>
                <a:schemeClr val="bg2">
                  <a:lumMod val="25000"/>
                </a:schemeClr>
              </a:solidFill>
              <a:latin typeface="+mn-lt"/>
              <a:ea typeface="+mn-ea"/>
              <a:cs typeface="+mn-cs"/>
            </a:rPr>
          </a:br>
          <a:r>
            <a:rPr lang="en-GB" sz="1100" b="1">
              <a:solidFill>
                <a:srgbClr val="FF0000"/>
              </a:solidFill>
              <a:latin typeface="+mn-lt"/>
              <a:ea typeface="+mn-ea"/>
              <a:cs typeface="+mn-cs"/>
            </a:rPr>
            <a:t>!!! No verification at case level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34395</xdr:colOff>
      <xdr:row>221</xdr:row>
      <xdr:rowOff>161922</xdr:rowOff>
    </xdr:from>
    <xdr:to>
      <xdr:col>4</xdr:col>
      <xdr:colOff>1702515</xdr:colOff>
      <xdr:row>228</xdr:row>
      <xdr:rowOff>63500</xdr:rowOff>
    </xdr:to>
    <xdr:sp macro="" textlink="">
      <xdr:nvSpPr>
        <xdr:cNvPr id="531" name="Textfeld 530">
          <a:extLst>
            <a:ext uri="{FF2B5EF4-FFF2-40B4-BE49-F238E27FC236}">
              <a16:creationId xmlns:a16="http://schemas.microsoft.com/office/drawing/2014/main" id="{00000000-0008-0000-0300-000013020000}"/>
            </a:ext>
          </a:extLst>
        </xdr:cNvPr>
        <xdr:cNvSpPr txBox="1"/>
      </xdr:nvSpPr>
      <xdr:spPr>
        <a:xfrm>
          <a:off x="2489728" y="64815505"/>
          <a:ext cx="1668120" cy="80116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1.1) surgical (C1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1696613</xdr:colOff>
      <xdr:row>221</xdr:row>
      <xdr:rowOff>163246</xdr:rowOff>
    </xdr:from>
    <xdr:to>
      <xdr:col>5</xdr:col>
      <xdr:colOff>1559502</xdr:colOff>
      <xdr:row>228</xdr:row>
      <xdr:rowOff>52916</xdr:rowOff>
    </xdr:to>
    <xdr:sp macro="" textlink="">
      <xdr:nvSpPr>
        <xdr:cNvPr id="532" name="Textfeld 531">
          <a:extLst>
            <a:ext uri="{FF2B5EF4-FFF2-40B4-BE49-F238E27FC236}">
              <a16:creationId xmlns:a16="http://schemas.microsoft.com/office/drawing/2014/main" id="{00000000-0008-0000-0300-000014020000}"/>
            </a:ext>
          </a:extLst>
        </xdr:cNvPr>
        <xdr:cNvSpPr txBox="1"/>
      </xdr:nvSpPr>
      <xdr:spPr>
        <a:xfrm>
          <a:off x="4151946" y="64816829"/>
          <a:ext cx="1979556" cy="78925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a:t>
          </a:r>
          <a:r>
            <a:rPr lang="de-DE" sz="1000" baseline="0">
              <a:solidFill>
                <a:sysClr val="windowText" lastClr="000000"/>
              </a:solidFill>
              <a:latin typeface="Arial" panose="020B0604020202020204" pitchFamily="34" charset="0"/>
              <a:cs typeface="Arial" panose="020B0604020202020204" pitchFamily="34" charset="0"/>
            </a:rPr>
            <a:t>endoskopisch / TVE </a:t>
          </a:r>
          <a:r>
            <a:rPr lang="de-DE" sz="1000" baseline="0">
              <a:latin typeface="Arial" panose="020B0604020202020204" pitchFamily="34" charset="0"/>
              <a:cs typeface="Arial" panose="020B0604020202020204" pitchFamily="34" charset="0"/>
            </a:rPr>
            <a:t>(C1=2)</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1.2) endoscopic / TVE (C1 = 2)</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1566333</xdr:colOff>
      <xdr:row>221</xdr:row>
      <xdr:rowOff>161395</xdr:rowOff>
    </xdr:from>
    <xdr:to>
      <xdr:col>5</xdr:col>
      <xdr:colOff>3018590</xdr:colOff>
      <xdr:row>228</xdr:row>
      <xdr:rowOff>66145</xdr:rowOff>
    </xdr:to>
    <xdr:sp macro="" textlink="">
      <xdr:nvSpPr>
        <xdr:cNvPr id="533" name="Textfeld 532">
          <a:extLst>
            <a:ext uri="{FF2B5EF4-FFF2-40B4-BE49-F238E27FC236}">
              <a16:creationId xmlns:a16="http://schemas.microsoft.com/office/drawing/2014/main" id="{00000000-0008-0000-0300-000015020000}"/>
            </a:ext>
          </a:extLst>
        </xdr:cNvPr>
        <xdr:cNvSpPr txBox="1"/>
      </xdr:nvSpPr>
      <xdr:spPr>
        <a:xfrm>
          <a:off x="6138333" y="64814978"/>
          <a:ext cx="1452257" cy="8043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1.3) nonsurgical (palliative) (C1 = 3)</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3023235</xdr:colOff>
      <xdr:row>221</xdr:row>
      <xdr:rowOff>162717</xdr:rowOff>
    </xdr:from>
    <xdr:to>
      <xdr:col>5</xdr:col>
      <xdr:colOff>4422939</xdr:colOff>
      <xdr:row>228</xdr:row>
      <xdr:rowOff>43656</xdr:rowOff>
    </xdr:to>
    <xdr:sp macro="" textlink="">
      <xdr:nvSpPr>
        <xdr:cNvPr id="534" name="Textfeld 533">
          <a:extLst>
            <a:ext uri="{FF2B5EF4-FFF2-40B4-BE49-F238E27FC236}">
              <a16:creationId xmlns:a16="http://schemas.microsoft.com/office/drawing/2014/main" id="{00000000-0008-0000-0300-000016020000}"/>
            </a:ext>
          </a:extLst>
        </xdr:cNvPr>
        <xdr:cNvSpPr txBox="1"/>
      </xdr:nvSpPr>
      <xdr:spPr>
        <a:xfrm>
          <a:off x="7595235" y="64816300"/>
          <a:ext cx="1399704" cy="78052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a:t>
          </a:r>
        </a:p>
        <a:p>
          <a:pPr algn="ctr"/>
          <a:r>
            <a:rPr lang="de-DE" sz="1000" baseline="0">
              <a:solidFill>
                <a:schemeClr val="dk1"/>
              </a:solidFill>
              <a:effectLst/>
              <a:latin typeface="Arial" panose="020B0604020202020204" pitchFamily="34" charset="0"/>
              <a:ea typeface="+mn-ea"/>
              <a:cs typeface="Arial" panose="020B0604020202020204" pitchFamily="34" charset="0"/>
            </a:rPr>
            <a:t>kurativ) </a:t>
          </a:r>
          <a:r>
            <a:rPr lang="de-DE" sz="1000" baseline="0">
              <a:latin typeface="Arial" panose="020B0604020202020204" pitchFamily="34" charset="0"/>
              <a:cs typeface="Arial" panose="020B0604020202020204" pitchFamily="34" charset="0"/>
            </a:rPr>
            <a:t> (C1=4)</a:t>
          </a:r>
        </a:p>
        <a:p>
          <a:r>
            <a:rPr lang="en-GB" sz="1050">
              <a:solidFill>
                <a:schemeClr val="bg2">
                  <a:lumMod val="25000"/>
                </a:schemeClr>
              </a:solidFill>
              <a:latin typeface="Arial" panose="020B0604020202020204" pitchFamily="34" charset="0"/>
              <a:ea typeface="+mn-ea"/>
              <a:cs typeface="Arial" panose="020B0604020202020204" pitchFamily="34" charset="0"/>
            </a:rPr>
            <a:t>1.4) nonsurgical</a:t>
          </a:r>
          <a:endParaRPr lang="de-DE" sz="1050">
            <a:solidFill>
              <a:schemeClr val="bg2">
                <a:lumMod val="25000"/>
              </a:schemeClr>
            </a:solidFill>
            <a:latin typeface="Arial" panose="020B0604020202020204" pitchFamily="34" charset="0"/>
            <a:ea typeface="+mn-ea"/>
            <a:cs typeface="Arial" panose="020B0604020202020204" pitchFamily="34" charset="0"/>
          </a:endParaRPr>
        </a:p>
        <a:p>
          <a:r>
            <a:rPr lang="en-GB" sz="1050">
              <a:solidFill>
                <a:schemeClr val="bg2">
                  <a:lumMod val="25000"/>
                </a:schemeClr>
              </a:solidFill>
              <a:latin typeface="Arial" panose="020B0604020202020204" pitchFamily="34" charset="0"/>
              <a:ea typeface="+mn-ea"/>
              <a:cs typeface="Arial" panose="020B0604020202020204" pitchFamily="34" charset="0"/>
            </a:rPr>
            <a:t>(curative) (C1 = 4)</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611717</xdr:colOff>
      <xdr:row>228</xdr:row>
      <xdr:rowOff>53762</xdr:rowOff>
    </xdr:from>
    <xdr:to>
      <xdr:col>2</xdr:col>
      <xdr:colOff>592667</xdr:colOff>
      <xdr:row>234</xdr:row>
      <xdr:rowOff>52917</xdr:rowOff>
    </xdr:to>
    <xdr:sp macro="" textlink="">
      <xdr:nvSpPr>
        <xdr:cNvPr id="535" name="Textfeld 534">
          <a:extLst>
            <a:ext uri="{FF2B5EF4-FFF2-40B4-BE49-F238E27FC236}">
              <a16:creationId xmlns:a16="http://schemas.microsoft.com/office/drawing/2014/main" id="{00000000-0008-0000-0300-000017020000}"/>
            </a:ext>
          </a:extLst>
        </xdr:cNvPr>
        <xdr:cNvSpPr txBox="1"/>
      </xdr:nvSpPr>
      <xdr:spPr>
        <a:xfrm>
          <a:off x="611717" y="65966762"/>
          <a:ext cx="1208617" cy="10892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gemäß Primärfallart</a:t>
          </a:r>
        </a:p>
        <a:p>
          <a:pPr marL="0" marR="0" indent="0" algn="ctr" defTabSz="914400" eaLnBrk="1" fontAlgn="auto" latinLnBrk="0" hangingPunct="1">
            <a:lnSpc>
              <a:spcPts val="11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(Verification according to primary case type)</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560916</xdr:colOff>
      <xdr:row>229</xdr:row>
      <xdr:rowOff>126999</xdr:rowOff>
    </xdr:from>
    <xdr:to>
      <xdr:col>5</xdr:col>
      <xdr:colOff>1578028</xdr:colOff>
      <xdr:row>229</xdr:row>
      <xdr:rowOff>127000</xdr:rowOff>
    </xdr:to>
    <xdr:cxnSp macro="">
      <xdr:nvCxnSpPr>
        <xdr:cNvPr id="536" name="Gerade Verbindung mit Pfeil 535">
          <a:extLst>
            <a:ext uri="{FF2B5EF4-FFF2-40B4-BE49-F238E27FC236}">
              <a16:creationId xmlns:a16="http://schemas.microsoft.com/office/drawing/2014/main" id="{00000000-0008-0000-0300-000018020000}"/>
            </a:ext>
          </a:extLst>
        </xdr:cNvPr>
        <xdr:cNvCxnSpPr/>
      </xdr:nvCxnSpPr>
      <xdr:spPr>
        <a:xfrm flipH="1">
          <a:off x="1788583" y="66219916"/>
          <a:ext cx="4361445" cy="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592667</xdr:colOff>
      <xdr:row>231</xdr:row>
      <xdr:rowOff>42333</xdr:rowOff>
    </xdr:from>
    <xdr:to>
      <xdr:col>5</xdr:col>
      <xdr:colOff>1534583</xdr:colOff>
      <xdr:row>231</xdr:row>
      <xdr:rowOff>58631</xdr:rowOff>
    </xdr:to>
    <xdr:cxnSp macro="">
      <xdr:nvCxnSpPr>
        <xdr:cNvPr id="537" name="Gerade Verbindung 536">
          <a:extLst>
            <a:ext uri="{FF2B5EF4-FFF2-40B4-BE49-F238E27FC236}">
              <a16:creationId xmlns:a16="http://schemas.microsoft.com/office/drawing/2014/main" id="{00000000-0008-0000-0300-000019020000}"/>
            </a:ext>
          </a:extLst>
        </xdr:cNvPr>
        <xdr:cNvCxnSpPr>
          <a:stCxn id="535" idx="3"/>
        </xdr:cNvCxnSpPr>
      </xdr:nvCxnSpPr>
      <xdr:spPr>
        <a:xfrm flipV="1">
          <a:off x="1820334" y="66495083"/>
          <a:ext cx="4286249" cy="16298"/>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1534583</xdr:colOff>
      <xdr:row>231</xdr:row>
      <xdr:rowOff>21167</xdr:rowOff>
    </xdr:from>
    <xdr:to>
      <xdr:col>5</xdr:col>
      <xdr:colOff>1543050</xdr:colOff>
      <xdr:row>234</xdr:row>
      <xdr:rowOff>9525</xdr:rowOff>
    </xdr:to>
    <xdr:cxnSp macro="">
      <xdr:nvCxnSpPr>
        <xdr:cNvPr id="538" name="Gerade Verbindung mit Pfeil 537">
          <a:extLst>
            <a:ext uri="{FF2B5EF4-FFF2-40B4-BE49-F238E27FC236}">
              <a16:creationId xmlns:a16="http://schemas.microsoft.com/office/drawing/2014/main" id="{00000000-0008-0000-0300-00001A020000}"/>
            </a:ext>
          </a:extLst>
        </xdr:cNvPr>
        <xdr:cNvCxnSpPr/>
      </xdr:nvCxnSpPr>
      <xdr:spPr>
        <a:xfrm>
          <a:off x="6106583" y="66473917"/>
          <a:ext cx="8467" cy="5386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451485</xdr:colOff>
      <xdr:row>695</xdr:row>
      <xdr:rowOff>177165</xdr:rowOff>
    </xdr:from>
    <xdr:to>
      <xdr:col>3</xdr:col>
      <xdr:colOff>156210</xdr:colOff>
      <xdr:row>700</xdr:row>
      <xdr:rowOff>158750</xdr:rowOff>
    </xdr:to>
    <xdr:sp macro="" textlink="">
      <xdr:nvSpPr>
        <xdr:cNvPr id="1017" name="Textfeld 1016">
          <a:extLst>
            <a:ext uri="{FF2B5EF4-FFF2-40B4-BE49-F238E27FC236}">
              <a16:creationId xmlns:a16="http://schemas.microsoft.com/office/drawing/2014/main" id="{00000000-0008-0000-0300-0000F9030000}"/>
            </a:ext>
          </a:extLst>
        </xdr:cNvPr>
        <xdr:cNvSpPr txBox="1"/>
      </xdr:nvSpPr>
      <xdr:spPr>
        <a:xfrm>
          <a:off x="451485" y="182072915"/>
          <a:ext cx="1546225" cy="88116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Berücksichtigung im Kennzahlenbogen</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rgbClr val="494529"/>
              </a:solidFill>
              <a:latin typeface="Arial" panose="020B0604020202020204" pitchFamily="34" charset="0"/>
              <a:ea typeface="+mn-ea"/>
              <a:cs typeface="Arial" panose="020B0604020202020204" pitchFamily="34" charset="0"/>
            </a:rPr>
            <a:t>(Inclusion in indicator sheet)</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31750</xdr:colOff>
      <xdr:row>209</xdr:row>
      <xdr:rowOff>0</xdr:rowOff>
    </xdr:from>
    <xdr:to>
      <xdr:col>4</xdr:col>
      <xdr:colOff>1889763</xdr:colOff>
      <xdr:row>209</xdr:row>
      <xdr:rowOff>0</xdr:rowOff>
    </xdr:to>
    <xdr:cxnSp macro="">
      <xdr:nvCxnSpPr>
        <xdr:cNvPr id="1018" name="Gerade Verbindung 1017">
          <a:extLst>
            <a:ext uri="{FF2B5EF4-FFF2-40B4-BE49-F238E27FC236}">
              <a16:creationId xmlns:a16="http://schemas.microsoft.com/office/drawing/2014/main" id="{00000000-0008-0000-0300-0000FA030000}"/>
            </a:ext>
          </a:extLst>
        </xdr:cNvPr>
        <xdr:cNvCxnSpPr/>
      </xdr:nvCxnSpPr>
      <xdr:spPr>
        <a:xfrm flipH="1">
          <a:off x="1259417" y="62473417"/>
          <a:ext cx="308567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209</xdr:row>
      <xdr:rowOff>10583</xdr:rowOff>
    </xdr:from>
    <xdr:to>
      <xdr:col>2</xdr:col>
      <xdr:colOff>31750</xdr:colOff>
      <xdr:row>211</xdr:row>
      <xdr:rowOff>84667</xdr:rowOff>
    </xdr:to>
    <xdr:cxnSp macro="">
      <xdr:nvCxnSpPr>
        <xdr:cNvPr id="1019" name="Gerade Verbindung mit Pfeil 1018">
          <a:extLst>
            <a:ext uri="{FF2B5EF4-FFF2-40B4-BE49-F238E27FC236}">
              <a16:creationId xmlns:a16="http://schemas.microsoft.com/office/drawing/2014/main" id="{00000000-0008-0000-0300-0000FB030000}"/>
            </a:ext>
          </a:extLst>
        </xdr:cNvPr>
        <xdr:cNvCxnSpPr>
          <a:endCxn id="499" idx="0"/>
        </xdr:cNvCxnSpPr>
      </xdr:nvCxnSpPr>
      <xdr:spPr>
        <a:xfrm flipH="1">
          <a:off x="1256242" y="62484000"/>
          <a:ext cx="3175" cy="43391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1906058</xdr:colOff>
      <xdr:row>207</xdr:row>
      <xdr:rowOff>11430</xdr:rowOff>
    </xdr:from>
    <xdr:to>
      <xdr:col>4</xdr:col>
      <xdr:colOff>1906058</xdr:colOff>
      <xdr:row>212</xdr:row>
      <xdr:rowOff>101199</xdr:rowOff>
    </xdr:to>
    <xdr:cxnSp macro="">
      <xdr:nvCxnSpPr>
        <xdr:cNvPr id="1020" name="Gerade Verbindung mit Pfeil 1019">
          <a:extLst>
            <a:ext uri="{FF2B5EF4-FFF2-40B4-BE49-F238E27FC236}">
              <a16:creationId xmlns:a16="http://schemas.microsoft.com/office/drawing/2014/main" id="{00000000-0008-0000-0300-0000FC030000}"/>
            </a:ext>
          </a:extLst>
        </xdr:cNvPr>
        <xdr:cNvCxnSpPr/>
      </xdr:nvCxnSpPr>
      <xdr:spPr>
        <a:xfrm>
          <a:off x="4323291" y="35356800"/>
          <a:ext cx="0" cy="1048808"/>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688</xdr:row>
      <xdr:rowOff>110489</xdr:rowOff>
    </xdr:from>
    <xdr:to>
      <xdr:col>2</xdr:col>
      <xdr:colOff>599909</xdr:colOff>
      <xdr:row>693</xdr:row>
      <xdr:rowOff>21166</xdr:rowOff>
    </xdr:to>
    <xdr:sp macro="" textlink="">
      <xdr:nvSpPr>
        <xdr:cNvPr id="1021" name="Textfeld 1020">
          <a:extLst>
            <a:ext uri="{FF2B5EF4-FFF2-40B4-BE49-F238E27FC236}">
              <a16:creationId xmlns:a16="http://schemas.microsoft.com/office/drawing/2014/main" id="{00000000-0008-0000-0300-0000FD030000}"/>
            </a:ext>
          </a:extLst>
        </xdr:cNvPr>
        <xdr:cNvSpPr txBox="1"/>
      </xdr:nvSpPr>
      <xdr:spPr>
        <a:xfrm>
          <a:off x="623358" y="180926739"/>
          <a:ext cx="1204218" cy="63034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en-US" sz="1050">
              <a:solidFill>
                <a:srgbClr val="494529"/>
              </a:solidFill>
              <a:latin typeface="Arial" panose="020B0604020202020204" pitchFamily="34" charset="0"/>
              <a:ea typeface="+mn-ea"/>
              <a:cs typeface="Arial" panose="020B0604020202020204" pitchFamily="34" charset="0"/>
            </a:rPr>
            <a:t>(No error message)</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4</xdr:col>
      <xdr:colOff>1042036</xdr:colOff>
      <xdr:row>688</xdr:row>
      <xdr:rowOff>129540</xdr:rowOff>
    </xdr:from>
    <xdr:to>
      <xdr:col>5</xdr:col>
      <xdr:colOff>1266826</xdr:colOff>
      <xdr:row>692</xdr:row>
      <xdr:rowOff>84667</xdr:rowOff>
    </xdr:to>
    <xdr:sp macro="" textlink="">
      <xdr:nvSpPr>
        <xdr:cNvPr id="1022" name="Textfeld 1021">
          <a:extLst>
            <a:ext uri="{FF2B5EF4-FFF2-40B4-BE49-F238E27FC236}">
              <a16:creationId xmlns:a16="http://schemas.microsoft.com/office/drawing/2014/main" id="{00000000-0008-0000-0300-0000FE030000}"/>
            </a:ext>
          </a:extLst>
        </xdr:cNvPr>
        <xdr:cNvSpPr txBox="1"/>
      </xdr:nvSpPr>
      <xdr:spPr>
        <a:xfrm>
          <a:off x="3497369" y="180945790"/>
          <a:ext cx="2341457" cy="49487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 TO-DO-Liste</a:t>
          </a:r>
        </a:p>
        <a:p>
          <a:pPr algn="ctr"/>
          <a:r>
            <a:rPr lang="en-US" sz="1050">
              <a:solidFill>
                <a:srgbClr val="494529"/>
              </a:solidFill>
              <a:latin typeface="Arial" panose="020B0604020202020204" pitchFamily="34" charset="0"/>
              <a:ea typeface="+mn-ea"/>
              <a:cs typeface="Arial" panose="020B0604020202020204" pitchFamily="34" charset="0"/>
            </a:rPr>
            <a:t>(Error message: “to do” list)</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2</xdr:col>
      <xdr:colOff>0</xdr:colOff>
      <xdr:row>685</xdr:row>
      <xdr:rowOff>0</xdr:rowOff>
    </xdr:from>
    <xdr:to>
      <xdr:col>5</xdr:col>
      <xdr:colOff>4042</xdr:colOff>
      <xdr:row>685</xdr:row>
      <xdr:rowOff>10583</xdr:rowOff>
    </xdr:to>
    <xdr:cxnSp macro="">
      <xdr:nvCxnSpPr>
        <xdr:cNvPr id="1023" name="Gerade Verbindung 1022">
          <a:extLst>
            <a:ext uri="{FF2B5EF4-FFF2-40B4-BE49-F238E27FC236}">
              <a16:creationId xmlns:a16="http://schemas.microsoft.com/office/drawing/2014/main" id="{00000000-0008-0000-0300-0000FF030000}"/>
            </a:ext>
          </a:extLst>
        </xdr:cNvPr>
        <xdr:cNvCxnSpPr/>
      </xdr:nvCxnSpPr>
      <xdr:spPr>
        <a:xfrm flipH="1" flipV="1">
          <a:off x="1227667" y="130894667"/>
          <a:ext cx="3365500" cy="1058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685</xdr:row>
      <xdr:rowOff>11430</xdr:rowOff>
    </xdr:from>
    <xdr:to>
      <xdr:col>2</xdr:col>
      <xdr:colOff>9525</xdr:colOff>
      <xdr:row>688</xdr:row>
      <xdr:rowOff>101337</xdr:rowOff>
    </xdr:to>
    <xdr:cxnSp macro="">
      <xdr:nvCxnSpPr>
        <xdr:cNvPr id="1024" name="Gerade Verbindung mit Pfeil 1023">
          <a:extLst>
            <a:ext uri="{FF2B5EF4-FFF2-40B4-BE49-F238E27FC236}">
              <a16:creationId xmlns:a16="http://schemas.microsoft.com/office/drawing/2014/main" id="{00000000-0008-0000-0300-000000040000}"/>
            </a:ext>
          </a:extLst>
        </xdr:cNvPr>
        <xdr:cNvCxnSpPr/>
      </xdr:nvCxnSpPr>
      <xdr:spPr>
        <a:xfrm>
          <a:off x="1228725" y="129587625"/>
          <a:ext cx="0" cy="6572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682</xdr:row>
      <xdr:rowOff>9525</xdr:rowOff>
    </xdr:from>
    <xdr:to>
      <xdr:col>5</xdr:col>
      <xdr:colOff>10583</xdr:colOff>
      <xdr:row>688</xdr:row>
      <xdr:rowOff>120215</xdr:rowOff>
    </xdr:to>
    <xdr:cxnSp macro="">
      <xdr:nvCxnSpPr>
        <xdr:cNvPr id="1025" name="Gerade Verbindung mit Pfeil 1024">
          <a:extLst>
            <a:ext uri="{FF2B5EF4-FFF2-40B4-BE49-F238E27FC236}">
              <a16:creationId xmlns:a16="http://schemas.microsoft.com/office/drawing/2014/main" id="{00000000-0008-0000-0300-000001040000}"/>
            </a:ext>
          </a:extLst>
        </xdr:cNvPr>
        <xdr:cNvCxnSpPr/>
      </xdr:nvCxnSpPr>
      <xdr:spPr>
        <a:xfrm>
          <a:off x="4581526" y="130237442"/>
          <a:ext cx="1057" cy="12498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610765</xdr:colOff>
      <xdr:row>693</xdr:row>
      <xdr:rowOff>21166</xdr:rowOff>
    </xdr:from>
    <xdr:to>
      <xdr:col>1</xdr:col>
      <xdr:colOff>611634</xdr:colOff>
      <xdr:row>695</xdr:row>
      <xdr:rowOff>177165</xdr:rowOff>
    </xdr:to>
    <xdr:cxnSp macro="">
      <xdr:nvCxnSpPr>
        <xdr:cNvPr id="1026" name="Gerade Verbindung mit Pfeil 1025">
          <a:extLst>
            <a:ext uri="{FF2B5EF4-FFF2-40B4-BE49-F238E27FC236}">
              <a16:creationId xmlns:a16="http://schemas.microsoft.com/office/drawing/2014/main" id="{00000000-0008-0000-0300-000002040000}"/>
            </a:ext>
          </a:extLst>
        </xdr:cNvPr>
        <xdr:cNvCxnSpPr>
          <a:stCxn id="1021" idx="2"/>
          <a:endCxn id="1017" idx="0"/>
        </xdr:cNvCxnSpPr>
      </xdr:nvCxnSpPr>
      <xdr:spPr>
        <a:xfrm flipH="1">
          <a:off x="1224598" y="181557083"/>
          <a:ext cx="869" cy="51583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590549</xdr:colOff>
      <xdr:row>40</xdr:row>
      <xdr:rowOff>68792</xdr:rowOff>
    </xdr:from>
    <xdr:to>
      <xdr:col>2</xdr:col>
      <xdr:colOff>571499</xdr:colOff>
      <xdr:row>45</xdr:row>
      <xdr:rowOff>29257</xdr:rowOff>
    </xdr:to>
    <xdr:sp macro="" textlink="">
      <xdr:nvSpPr>
        <xdr:cNvPr id="1027" name="Textfeld 1026">
          <a:extLst>
            <a:ext uri="{FF2B5EF4-FFF2-40B4-BE49-F238E27FC236}">
              <a16:creationId xmlns:a16="http://schemas.microsoft.com/office/drawing/2014/main" id="{00000000-0008-0000-0300-000003040000}"/>
            </a:ext>
          </a:extLst>
        </xdr:cNvPr>
        <xdr:cNvSpPr txBox="1"/>
      </xdr:nvSpPr>
      <xdr:spPr>
        <a:xfrm>
          <a:off x="590549" y="8715375"/>
          <a:ext cx="1208617" cy="860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been  accepted)</a:t>
          </a:r>
          <a:endParaRPr lang="de-DE" sz="1050">
            <a:latin typeface="Arial" panose="020B0604020202020204" pitchFamily="34" charset="0"/>
            <a:cs typeface="Arial" panose="020B0604020202020204" pitchFamily="34" charset="0"/>
          </a:endParaRPr>
        </a:p>
      </xdr:txBody>
    </xdr:sp>
    <xdr:clientData/>
  </xdr:twoCellAnchor>
  <xdr:twoCellAnchor>
    <xdr:from>
      <xdr:col>3</xdr:col>
      <xdr:colOff>581026</xdr:colOff>
      <xdr:row>38</xdr:row>
      <xdr:rowOff>28575</xdr:rowOff>
    </xdr:from>
    <xdr:to>
      <xdr:col>5</xdr:col>
      <xdr:colOff>4164238</xdr:colOff>
      <xdr:row>41</xdr:row>
      <xdr:rowOff>0</xdr:rowOff>
    </xdr:to>
    <xdr:sp macro="" textlink="">
      <xdr:nvSpPr>
        <xdr:cNvPr id="1028" name="Textfeld 1027">
          <a:extLst>
            <a:ext uri="{FF2B5EF4-FFF2-40B4-BE49-F238E27FC236}">
              <a16:creationId xmlns:a16="http://schemas.microsoft.com/office/drawing/2014/main" id="{00000000-0008-0000-0300-000004040000}"/>
            </a:ext>
          </a:extLst>
        </xdr:cNvPr>
        <xdr:cNvSpPr txBox="1"/>
      </xdr:nvSpPr>
      <xdr:spPr>
        <a:xfrm>
          <a:off x="2402682" y="8243888"/>
          <a:ext cx="6309744" cy="5072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not been accepted: please refer to your tumour documentation produce)</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568855</xdr:colOff>
      <xdr:row>34</xdr:row>
      <xdr:rowOff>79375</xdr:rowOff>
    </xdr:from>
    <xdr:to>
      <xdr:col>5</xdr:col>
      <xdr:colOff>770202</xdr:colOff>
      <xdr:row>34</xdr:row>
      <xdr:rowOff>87841</xdr:rowOff>
    </xdr:to>
    <xdr:cxnSp macro="">
      <xdr:nvCxnSpPr>
        <xdr:cNvPr id="1029" name="Gerade Verbindung 1028">
          <a:extLst>
            <a:ext uri="{FF2B5EF4-FFF2-40B4-BE49-F238E27FC236}">
              <a16:creationId xmlns:a16="http://schemas.microsoft.com/office/drawing/2014/main" id="{00000000-0008-0000-0300-000005040000}"/>
            </a:ext>
          </a:extLst>
        </xdr:cNvPr>
        <xdr:cNvCxnSpPr/>
      </xdr:nvCxnSpPr>
      <xdr:spPr>
        <a:xfrm flipH="1" flipV="1">
          <a:off x="1182688" y="7646458"/>
          <a:ext cx="4159514" cy="84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569384</xdr:colOff>
      <xdr:row>34</xdr:row>
      <xdr:rowOff>75989</xdr:rowOff>
    </xdr:from>
    <xdr:to>
      <xdr:col>1</xdr:col>
      <xdr:colOff>578909</xdr:colOff>
      <xdr:row>40</xdr:row>
      <xdr:rowOff>75989</xdr:rowOff>
    </xdr:to>
    <xdr:cxnSp macro="">
      <xdr:nvCxnSpPr>
        <xdr:cNvPr id="1030" name="Gerade Verbindung mit Pfeil 1029">
          <a:extLst>
            <a:ext uri="{FF2B5EF4-FFF2-40B4-BE49-F238E27FC236}">
              <a16:creationId xmlns:a16="http://schemas.microsoft.com/office/drawing/2014/main" id="{00000000-0008-0000-0300-000006040000}"/>
            </a:ext>
          </a:extLst>
        </xdr:cNvPr>
        <xdr:cNvCxnSpPr/>
      </xdr:nvCxnSpPr>
      <xdr:spPr>
        <a:xfrm>
          <a:off x="1183217" y="7643072"/>
          <a:ext cx="9525" cy="1079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156</xdr:row>
      <xdr:rowOff>0</xdr:rowOff>
    </xdr:from>
    <xdr:to>
      <xdr:col>5</xdr:col>
      <xdr:colOff>2867026</xdr:colOff>
      <xdr:row>158</xdr:row>
      <xdr:rowOff>107157</xdr:rowOff>
    </xdr:to>
    <xdr:sp macro="" textlink="">
      <xdr:nvSpPr>
        <xdr:cNvPr id="1032" name="Textfeld 1031">
          <a:extLst>
            <a:ext uri="{FF2B5EF4-FFF2-40B4-BE49-F238E27FC236}">
              <a16:creationId xmlns:a16="http://schemas.microsoft.com/office/drawing/2014/main" id="{00000000-0008-0000-0300-000008040000}"/>
            </a:ext>
          </a:extLst>
        </xdr:cNvPr>
        <xdr:cNvSpPr txBox="1"/>
      </xdr:nvSpPr>
      <xdr:spPr>
        <a:xfrm>
          <a:off x="2438401" y="37409438"/>
          <a:ext cx="497681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(Calculation of UICC stage for filter)</a:t>
          </a:r>
          <a:endParaRPr lang="de-DE" sz="9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4</xdr:col>
      <xdr:colOff>1</xdr:colOff>
      <xdr:row>146</xdr:row>
      <xdr:rowOff>87630</xdr:rowOff>
    </xdr:from>
    <xdr:to>
      <xdr:col>5</xdr:col>
      <xdr:colOff>2886075</xdr:colOff>
      <xdr:row>149</xdr:row>
      <xdr:rowOff>11906</xdr:rowOff>
    </xdr:to>
    <xdr:sp macro="" textlink="">
      <xdr:nvSpPr>
        <xdr:cNvPr id="1034" name="Textfeld 1033">
          <a:extLst>
            <a:ext uri="{FF2B5EF4-FFF2-40B4-BE49-F238E27FC236}">
              <a16:creationId xmlns:a16="http://schemas.microsoft.com/office/drawing/2014/main" id="{00000000-0008-0000-0300-00000A040000}"/>
            </a:ext>
          </a:extLst>
        </xdr:cNvPr>
        <xdr:cNvSpPr txBox="1"/>
      </xdr:nvSpPr>
      <xdr:spPr>
        <a:xfrm>
          <a:off x="2428876" y="35365849"/>
          <a:ext cx="5005387" cy="4600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neoadjuvant / nicht neoadjuvant vorbehandelt</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(Classification into with/without prior neoadjuvant treatment)</a:t>
          </a:r>
          <a:endParaRPr lang="de-DE" sz="1000" baseline="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xdr:colOff>
      <xdr:row>131</xdr:row>
      <xdr:rowOff>31750</xdr:rowOff>
    </xdr:from>
    <xdr:to>
      <xdr:col>5</xdr:col>
      <xdr:colOff>10583</xdr:colOff>
      <xdr:row>134</xdr:row>
      <xdr:rowOff>9525</xdr:rowOff>
    </xdr:to>
    <xdr:cxnSp macro="">
      <xdr:nvCxnSpPr>
        <xdr:cNvPr id="1048" name="Gerade Verbindung mit Pfeil 1047">
          <a:extLst>
            <a:ext uri="{FF2B5EF4-FFF2-40B4-BE49-F238E27FC236}">
              <a16:creationId xmlns:a16="http://schemas.microsoft.com/office/drawing/2014/main" id="{00000000-0008-0000-0300-000018040000}"/>
            </a:ext>
          </a:extLst>
        </xdr:cNvPr>
        <xdr:cNvCxnSpPr/>
      </xdr:nvCxnSpPr>
      <xdr:spPr>
        <a:xfrm flipH="1">
          <a:off x="4572001" y="25495250"/>
          <a:ext cx="10582" cy="549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154</xdr:row>
      <xdr:rowOff>0</xdr:rowOff>
    </xdr:from>
    <xdr:to>
      <xdr:col>5</xdr:col>
      <xdr:colOff>9525</xdr:colOff>
      <xdr:row>156</xdr:row>
      <xdr:rowOff>19050</xdr:rowOff>
    </xdr:to>
    <xdr:cxnSp macro="">
      <xdr:nvCxnSpPr>
        <xdr:cNvPr id="1049" name="Gerade Verbindung mit Pfeil 1048">
          <a:extLst>
            <a:ext uri="{FF2B5EF4-FFF2-40B4-BE49-F238E27FC236}">
              <a16:creationId xmlns:a16="http://schemas.microsoft.com/office/drawing/2014/main" id="{00000000-0008-0000-0300-000019040000}"/>
            </a:ext>
          </a:extLst>
        </xdr:cNvPr>
        <xdr:cNvCxnSpPr/>
      </xdr:nvCxnSpPr>
      <xdr:spPr>
        <a:xfrm>
          <a:off x="4314825" y="2867977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215</xdr:row>
      <xdr:rowOff>76200</xdr:rowOff>
    </xdr:from>
    <xdr:to>
      <xdr:col>2</xdr:col>
      <xdr:colOff>9525</xdr:colOff>
      <xdr:row>217</xdr:row>
      <xdr:rowOff>38101</xdr:rowOff>
    </xdr:to>
    <xdr:cxnSp macro="">
      <xdr:nvCxnSpPr>
        <xdr:cNvPr id="1050" name="Gerade Verbindung mit Pfeil 1049">
          <a:extLst>
            <a:ext uri="{FF2B5EF4-FFF2-40B4-BE49-F238E27FC236}">
              <a16:creationId xmlns:a16="http://schemas.microsoft.com/office/drawing/2014/main" id="{00000000-0008-0000-0300-00001A040000}"/>
            </a:ext>
          </a:extLst>
        </xdr:cNvPr>
        <xdr:cNvCxnSpPr/>
      </xdr:nvCxnSpPr>
      <xdr:spPr>
        <a:xfrm flipH="1">
          <a:off x="1219201" y="35604450"/>
          <a:ext cx="9524" cy="32385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218</xdr:row>
      <xdr:rowOff>76200</xdr:rowOff>
    </xdr:from>
    <xdr:to>
      <xdr:col>4</xdr:col>
      <xdr:colOff>9211</xdr:colOff>
      <xdr:row>218</xdr:row>
      <xdr:rowOff>76200</xdr:rowOff>
    </xdr:to>
    <xdr:cxnSp macro="">
      <xdr:nvCxnSpPr>
        <xdr:cNvPr id="1051" name="Gerade Verbindung mit Pfeil 1050">
          <a:extLst>
            <a:ext uri="{FF2B5EF4-FFF2-40B4-BE49-F238E27FC236}">
              <a16:creationId xmlns:a16="http://schemas.microsoft.com/office/drawing/2014/main" id="{00000000-0008-0000-0300-00001B040000}"/>
            </a:ext>
          </a:extLst>
        </xdr:cNvPr>
        <xdr:cNvCxnSpPr/>
      </xdr:nvCxnSpPr>
      <xdr:spPr>
        <a:xfrm>
          <a:off x="1819275" y="37214175"/>
          <a:ext cx="628650"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1576917</xdr:colOff>
      <xdr:row>228</xdr:row>
      <xdr:rowOff>74084</xdr:rowOff>
    </xdr:from>
    <xdr:to>
      <xdr:col>5</xdr:col>
      <xdr:colOff>1576917</xdr:colOff>
      <xdr:row>229</xdr:row>
      <xdr:rowOff>127000</xdr:rowOff>
    </xdr:to>
    <xdr:cxnSp macro="">
      <xdr:nvCxnSpPr>
        <xdr:cNvPr id="1052" name="Gerade Verbindung 1051">
          <a:extLst>
            <a:ext uri="{FF2B5EF4-FFF2-40B4-BE49-F238E27FC236}">
              <a16:creationId xmlns:a16="http://schemas.microsoft.com/office/drawing/2014/main" id="{00000000-0008-0000-0300-00001C040000}"/>
            </a:ext>
          </a:extLst>
        </xdr:cNvPr>
        <xdr:cNvCxnSpPr/>
      </xdr:nvCxnSpPr>
      <xdr:spPr>
        <a:xfrm flipV="1">
          <a:off x="6148917" y="65987084"/>
          <a:ext cx="0" cy="23283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612458</xdr:colOff>
      <xdr:row>10</xdr:row>
      <xdr:rowOff>110490</xdr:rowOff>
    </xdr:from>
    <xdr:to>
      <xdr:col>1</xdr:col>
      <xdr:colOff>614575</xdr:colOff>
      <xdr:row>12</xdr:row>
      <xdr:rowOff>31678</xdr:rowOff>
    </xdr:to>
    <xdr:cxnSp macro="">
      <xdr:nvCxnSpPr>
        <xdr:cNvPr id="1053" name="Gerade Verbindung mit Pfeil 1052">
          <a:extLst>
            <a:ext uri="{FF2B5EF4-FFF2-40B4-BE49-F238E27FC236}">
              <a16:creationId xmlns:a16="http://schemas.microsoft.com/office/drawing/2014/main" id="{00000000-0008-0000-0300-00001D040000}"/>
            </a:ext>
          </a:extLst>
        </xdr:cNvPr>
        <xdr:cNvCxnSpPr>
          <a:stCxn id="2" idx="2"/>
        </xdr:cNvCxnSpPr>
      </xdr:nvCxnSpPr>
      <xdr:spPr>
        <a:xfrm flipH="1">
          <a:off x="1218671" y="2146300"/>
          <a:ext cx="2117" cy="298450"/>
        </a:xfrm>
        <a:prstGeom prst="straightConnector1">
          <a:avLst/>
        </a:prstGeom>
        <a:ln w="25400">
          <a:tailEnd type="arrow"/>
        </a:ln>
        <a:scene3d>
          <a:camera prst="orthographicFront">
            <a:rot lat="600000" lon="0" rev="0"/>
          </a:camera>
          <a:lightRig rig="threePt" dir="t"/>
        </a:scene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4761</xdr:colOff>
      <xdr:row>13</xdr:row>
      <xdr:rowOff>123825</xdr:rowOff>
    </xdr:from>
    <xdr:to>
      <xdr:col>4</xdr:col>
      <xdr:colOff>38100</xdr:colOff>
      <xdr:row>13</xdr:row>
      <xdr:rowOff>123825</xdr:rowOff>
    </xdr:to>
    <xdr:cxnSp macro="">
      <xdr:nvCxnSpPr>
        <xdr:cNvPr id="1054" name="Gerade Verbindung mit Pfeil 1053">
          <a:extLst>
            <a:ext uri="{FF2B5EF4-FFF2-40B4-BE49-F238E27FC236}">
              <a16:creationId xmlns:a16="http://schemas.microsoft.com/office/drawing/2014/main" id="{00000000-0008-0000-0300-00001E040000}"/>
            </a:ext>
          </a:extLst>
        </xdr:cNvPr>
        <xdr:cNvCxnSpPr/>
      </xdr:nvCxnSpPr>
      <xdr:spPr>
        <a:xfrm>
          <a:off x="1833561" y="2628900"/>
          <a:ext cx="64293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114</xdr:row>
      <xdr:rowOff>47625</xdr:rowOff>
    </xdr:from>
    <xdr:to>
      <xdr:col>5</xdr:col>
      <xdr:colOff>47625</xdr:colOff>
      <xdr:row>115</xdr:row>
      <xdr:rowOff>66675</xdr:rowOff>
    </xdr:to>
    <xdr:cxnSp macro="">
      <xdr:nvCxnSpPr>
        <xdr:cNvPr id="1055" name="Gerade Verbindung 1054">
          <a:extLst>
            <a:ext uri="{FF2B5EF4-FFF2-40B4-BE49-F238E27FC236}">
              <a16:creationId xmlns:a16="http://schemas.microsoft.com/office/drawing/2014/main" id="{00000000-0008-0000-0300-00001F04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4084320</xdr:colOff>
      <xdr:row>2</xdr:row>
      <xdr:rowOff>198120</xdr:rowOff>
    </xdr:from>
    <xdr:to>
      <xdr:col>7</xdr:col>
      <xdr:colOff>767715</xdr:colOff>
      <xdr:row>4</xdr:row>
      <xdr:rowOff>297656</xdr:rowOff>
    </xdr:to>
    <xdr:pic>
      <xdr:nvPicPr>
        <xdr:cNvPr id="560832" name="Grafik 1055">
          <a:extLst>
            <a:ext uri="{FF2B5EF4-FFF2-40B4-BE49-F238E27FC236}">
              <a16:creationId xmlns:a16="http://schemas.microsoft.com/office/drawing/2014/main" id="{00000000-0008-0000-0300-0000C08E0800}"/>
            </a:ext>
          </a:extLst>
        </xdr:cNvPr>
        <xdr:cNvPicPr>
          <a:picLocks noChangeAspect="1"/>
        </xdr:cNvPicPr>
      </xdr:nvPicPr>
      <xdr:blipFill>
        <a:blip xmlns:r="http://schemas.openxmlformats.org/officeDocument/2006/relationships" r:embed="rId1" cstate="print"/>
        <a:srcRect/>
        <a:stretch>
          <a:fillRect/>
        </a:stretch>
      </xdr:blipFill>
      <xdr:spPr bwMode="auto">
        <a:xfrm>
          <a:off x="8755380" y="601980"/>
          <a:ext cx="4175760" cy="624840"/>
        </a:xfrm>
        <a:prstGeom prst="rect">
          <a:avLst/>
        </a:prstGeom>
        <a:noFill/>
        <a:ln w="9525">
          <a:noFill/>
          <a:miter lim="800000"/>
          <a:headEnd/>
          <a:tailEnd/>
        </a:ln>
      </xdr:spPr>
    </xdr:pic>
    <xdr:clientData/>
  </xdr:twoCellAnchor>
  <xdr:twoCellAnchor>
    <xdr:from>
      <xdr:col>2</xdr:col>
      <xdr:colOff>552026</xdr:colOff>
      <xdr:row>50</xdr:row>
      <xdr:rowOff>92074</xdr:rowOff>
    </xdr:from>
    <xdr:to>
      <xdr:col>3</xdr:col>
      <xdr:colOff>590429</xdr:colOff>
      <xdr:row>50</xdr:row>
      <xdr:rowOff>92074</xdr:rowOff>
    </xdr:to>
    <xdr:cxnSp macro="">
      <xdr:nvCxnSpPr>
        <xdr:cNvPr id="62" name="Gerade Verbindung mit Pfeil 61">
          <a:extLst>
            <a:ext uri="{FF2B5EF4-FFF2-40B4-BE49-F238E27FC236}">
              <a16:creationId xmlns:a16="http://schemas.microsoft.com/office/drawing/2014/main" id="{00000000-0008-0000-0300-00003E000000}"/>
            </a:ext>
          </a:extLst>
        </xdr:cNvPr>
        <xdr:cNvCxnSpPr/>
      </xdr:nvCxnSpPr>
      <xdr:spPr>
        <a:xfrm>
          <a:off x="1779693" y="10537824"/>
          <a:ext cx="652236"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581024</xdr:colOff>
      <xdr:row>48</xdr:row>
      <xdr:rowOff>157692</xdr:rowOff>
    </xdr:from>
    <xdr:to>
      <xdr:col>2</xdr:col>
      <xdr:colOff>571499</xdr:colOff>
      <xdr:row>54</xdr:row>
      <xdr:rowOff>160073</xdr:rowOff>
    </xdr:to>
    <xdr:sp macro="" textlink="">
      <xdr:nvSpPr>
        <xdr:cNvPr id="63" name="Textfeld 62">
          <a:extLst>
            <a:ext uri="{FF2B5EF4-FFF2-40B4-BE49-F238E27FC236}">
              <a16:creationId xmlns:a16="http://schemas.microsoft.com/office/drawing/2014/main" id="{00000000-0008-0000-0300-00003F000000}"/>
            </a:ext>
          </a:extLst>
        </xdr:cNvPr>
        <xdr:cNvSpPr txBox="1"/>
      </xdr:nvSpPr>
      <xdr:spPr>
        <a:xfrm>
          <a:off x="581024" y="10243609"/>
          <a:ext cx="1218142" cy="10818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p>
        <a:p>
          <a:pPr algn="ctr"/>
          <a:r>
            <a:rPr lang="de-DE" sz="1000">
              <a:latin typeface="Arial" panose="020B0604020202020204" pitchFamily="34" charset="0"/>
              <a:cs typeface="Arial" panose="020B0604020202020204" pitchFamily="34" charset="0"/>
            </a:rPr>
            <a:t>Ausschluss Falldatensätze</a:t>
          </a:r>
        </a:p>
        <a:p>
          <a:pPr algn="ctr"/>
          <a:r>
            <a:rPr lang="en-US" sz="1000">
              <a:solidFill>
                <a:schemeClr val="bg2">
                  <a:lumMod val="25000"/>
                </a:schemeClr>
              </a:solidFill>
              <a:latin typeface="Arial" panose="020B0604020202020204" pitchFamily="34" charset="0"/>
              <a:ea typeface="+mn-ea"/>
              <a:cs typeface="Arial" panose="020B0604020202020204" pitchFamily="34" charset="0"/>
            </a:rPr>
            <a:t>(Checking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r>
            <a:rPr lang="en-US" sz="1000">
              <a:solidFill>
                <a:schemeClr val="bg2">
                  <a:lumMod val="25000"/>
                </a:schemeClr>
              </a:solidFill>
              <a:latin typeface="Arial" panose="020B0604020202020204" pitchFamily="34" charset="0"/>
              <a:ea typeface="+mn-ea"/>
              <a:cs typeface="Arial" panose="020B0604020202020204" pitchFamily="34" charset="0"/>
            </a:rPr>
            <a:t>Exclusion of case datasets)</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576262</xdr:colOff>
      <xdr:row>45</xdr:row>
      <xdr:rowOff>29257</xdr:rowOff>
    </xdr:from>
    <xdr:to>
      <xdr:col>1</xdr:col>
      <xdr:colOff>581025</xdr:colOff>
      <xdr:row>48</xdr:row>
      <xdr:rowOff>157692</xdr:rowOff>
    </xdr:to>
    <xdr:cxnSp macro="">
      <xdr:nvCxnSpPr>
        <xdr:cNvPr id="64" name="Gerade Verbindung mit Pfeil 63">
          <a:extLst>
            <a:ext uri="{FF2B5EF4-FFF2-40B4-BE49-F238E27FC236}">
              <a16:creationId xmlns:a16="http://schemas.microsoft.com/office/drawing/2014/main" id="{00000000-0008-0000-0300-000040000000}"/>
            </a:ext>
          </a:extLst>
        </xdr:cNvPr>
        <xdr:cNvCxnSpPr>
          <a:stCxn id="1027" idx="2"/>
          <a:endCxn id="63" idx="0"/>
        </xdr:cNvCxnSpPr>
      </xdr:nvCxnSpPr>
      <xdr:spPr>
        <a:xfrm flipH="1">
          <a:off x="1190095" y="9575424"/>
          <a:ext cx="4763" cy="66818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6609</xdr:colOff>
      <xdr:row>145</xdr:row>
      <xdr:rowOff>0</xdr:rowOff>
    </xdr:from>
    <xdr:to>
      <xdr:col>5</xdr:col>
      <xdr:colOff>17192</xdr:colOff>
      <xdr:row>146</xdr:row>
      <xdr:rowOff>94083</xdr:rowOff>
    </xdr:to>
    <xdr:cxnSp macro="">
      <xdr:nvCxnSpPr>
        <xdr:cNvPr id="60" name="Gerade Verbindung mit Pfeil 59">
          <a:extLst>
            <a:ext uri="{FF2B5EF4-FFF2-40B4-BE49-F238E27FC236}">
              <a16:creationId xmlns:a16="http://schemas.microsoft.com/office/drawing/2014/main" id="{DD21769D-5315-4BF6-84D9-D46AF44183CA}"/>
            </a:ext>
          </a:extLst>
        </xdr:cNvPr>
        <xdr:cNvCxnSpPr/>
      </xdr:nvCxnSpPr>
      <xdr:spPr>
        <a:xfrm flipH="1">
          <a:off x="4574721" y="39261273"/>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2" name="Grafik 2">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86600" y="350520"/>
          <a:ext cx="3520440" cy="441960"/>
        </a:xfrm>
        <a:prstGeom prst="rect">
          <a:avLst/>
        </a:prstGeom>
        <a:noFill/>
        <a:ln w="9525">
          <a:noFill/>
          <a:miter lim="800000"/>
          <a:headEnd/>
          <a:tailEnd/>
        </a:ln>
      </xdr:spPr>
    </xdr:pic>
    <xdr:clientData/>
  </xdr:twoCellAnchor>
  <xdr:twoCellAnchor editAs="oneCell">
    <xdr:from>
      <xdr:col>0</xdr:col>
      <xdr:colOff>142875</xdr:colOff>
      <xdr:row>10</xdr:row>
      <xdr:rowOff>295275</xdr:rowOff>
    </xdr:from>
    <xdr:to>
      <xdr:col>6</xdr:col>
      <xdr:colOff>17661</xdr:colOff>
      <xdr:row>20</xdr:row>
      <xdr:rowOff>171219</xdr:rowOff>
    </xdr:to>
    <xdr:pic>
      <xdr:nvPicPr>
        <xdr:cNvPr id="4" name="Grafik 3">
          <a:extLst>
            <a:ext uri="{FF2B5EF4-FFF2-40B4-BE49-F238E27FC236}">
              <a16:creationId xmlns:a16="http://schemas.microsoft.com/office/drawing/2014/main" id="{E13BEAFA-6994-46DE-B5E5-4236D9D756F9}"/>
            </a:ext>
          </a:extLst>
        </xdr:cNvPr>
        <xdr:cNvPicPr>
          <a:picLocks noChangeAspect="1"/>
        </xdr:cNvPicPr>
      </xdr:nvPicPr>
      <xdr:blipFill>
        <a:blip xmlns:r="http://schemas.openxmlformats.org/officeDocument/2006/relationships" r:embed="rId2"/>
        <a:stretch>
          <a:fillRect/>
        </a:stretch>
      </xdr:blipFill>
      <xdr:spPr>
        <a:xfrm>
          <a:off x="142875" y="3714750"/>
          <a:ext cx="11114286" cy="1847619"/>
        </a:xfrm>
        <a:prstGeom prst="rect">
          <a:avLst/>
        </a:prstGeom>
      </xdr:spPr>
    </xdr:pic>
    <xdr:clientData/>
  </xdr:twoCellAnchor>
  <xdr:twoCellAnchor editAs="oneCell">
    <xdr:from>
      <xdr:col>1</xdr:col>
      <xdr:colOff>19050</xdr:colOff>
      <xdr:row>22</xdr:row>
      <xdr:rowOff>95250</xdr:rowOff>
    </xdr:from>
    <xdr:to>
      <xdr:col>4</xdr:col>
      <xdr:colOff>294138</xdr:colOff>
      <xdr:row>37</xdr:row>
      <xdr:rowOff>152054</xdr:rowOff>
    </xdr:to>
    <xdr:pic>
      <xdr:nvPicPr>
        <xdr:cNvPr id="3" name="Grafik 2">
          <a:extLst>
            <a:ext uri="{FF2B5EF4-FFF2-40B4-BE49-F238E27FC236}">
              <a16:creationId xmlns:a16="http://schemas.microsoft.com/office/drawing/2014/main" id="{1E479389-B5FA-C759-9D82-D80A6B32757B}"/>
            </a:ext>
          </a:extLst>
        </xdr:cNvPr>
        <xdr:cNvPicPr>
          <a:picLocks noChangeAspect="1"/>
        </xdr:cNvPicPr>
      </xdr:nvPicPr>
      <xdr:blipFill>
        <a:blip xmlns:r="http://schemas.openxmlformats.org/officeDocument/2006/relationships" r:embed="rId3"/>
        <a:stretch>
          <a:fillRect/>
        </a:stretch>
      </xdr:blipFill>
      <xdr:spPr>
        <a:xfrm>
          <a:off x="209550" y="5848350"/>
          <a:ext cx="9095238" cy="277142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969645</xdr:colOff>
      <xdr:row>3</xdr:row>
      <xdr:rowOff>0</xdr:rowOff>
    </xdr:to>
    <xdr:pic>
      <xdr:nvPicPr>
        <xdr:cNvPr id="336735" name="Grafik 2">
          <a:extLst>
            <a:ext uri="{FF2B5EF4-FFF2-40B4-BE49-F238E27FC236}">
              <a16:creationId xmlns:a16="http://schemas.microsoft.com/office/drawing/2014/main" id="{00000000-0008-0000-2F00-00005F230500}"/>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61950"/>
          <a:ext cx="3105150" cy="457200"/>
        </a:xfrm>
        <a:prstGeom prst="rect">
          <a:avLst/>
        </a:prstGeom>
        <a:noFill/>
        <a:ln w="9525">
          <a:noFill/>
          <a:miter lim="800000"/>
          <a:headEnd/>
          <a:tailEnd/>
        </a:ln>
      </xdr:spPr>
    </xdr:pic>
    <xdr:clientData/>
  </xdr:twoCellAnchor>
  <xdr:twoCellAnchor editAs="oneCell">
    <xdr:from>
      <xdr:col>1</xdr:col>
      <xdr:colOff>142875</xdr:colOff>
      <xdr:row>12</xdr:row>
      <xdr:rowOff>161925</xdr:rowOff>
    </xdr:from>
    <xdr:to>
      <xdr:col>6</xdr:col>
      <xdr:colOff>465324</xdr:colOff>
      <xdr:row>23</xdr:row>
      <xdr:rowOff>9295</xdr:rowOff>
    </xdr:to>
    <xdr:pic>
      <xdr:nvPicPr>
        <xdr:cNvPr id="4" name="Grafik 3">
          <a:extLst>
            <a:ext uri="{FF2B5EF4-FFF2-40B4-BE49-F238E27FC236}">
              <a16:creationId xmlns:a16="http://schemas.microsoft.com/office/drawing/2014/main" id="{2023CB40-6F34-05A4-55A2-3107E7800289}"/>
            </a:ext>
          </a:extLst>
        </xdr:cNvPr>
        <xdr:cNvPicPr>
          <a:picLocks noChangeAspect="1"/>
        </xdr:cNvPicPr>
      </xdr:nvPicPr>
      <xdr:blipFill>
        <a:blip xmlns:r="http://schemas.openxmlformats.org/officeDocument/2006/relationships" r:embed="rId2"/>
        <a:stretch>
          <a:fillRect/>
        </a:stretch>
      </xdr:blipFill>
      <xdr:spPr>
        <a:xfrm>
          <a:off x="333375" y="3562350"/>
          <a:ext cx="11209524" cy="1838095"/>
        </a:xfrm>
        <a:prstGeom prst="rect">
          <a:avLst/>
        </a:prstGeom>
      </xdr:spPr>
    </xdr:pic>
    <xdr:clientData/>
  </xdr:twoCellAnchor>
  <xdr:twoCellAnchor editAs="oneCell">
    <xdr:from>
      <xdr:col>0</xdr:col>
      <xdr:colOff>180976</xdr:colOff>
      <xdr:row>24</xdr:row>
      <xdr:rowOff>19050</xdr:rowOff>
    </xdr:from>
    <xdr:to>
      <xdr:col>5</xdr:col>
      <xdr:colOff>371476</xdr:colOff>
      <xdr:row>39</xdr:row>
      <xdr:rowOff>142520</xdr:rowOff>
    </xdr:to>
    <xdr:pic>
      <xdr:nvPicPr>
        <xdr:cNvPr id="5" name="Grafik 4">
          <a:extLst>
            <a:ext uri="{FF2B5EF4-FFF2-40B4-BE49-F238E27FC236}">
              <a16:creationId xmlns:a16="http://schemas.microsoft.com/office/drawing/2014/main" id="{FC48001B-F32C-1687-17A3-53E99A82576C}"/>
            </a:ext>
          </a:extLst>
        </xdr:cNvPr>
        <xdr:cNvPicPr>
          <a:picLocks noChangeAspect="1"/>
        </xdr:cNvPicPr>
      </xdr:nvPicPr>
      <xdr:blipFill rotWithShape="1">
        <a:blip xmlns:r="http://schemas.openxmlformats.org/officeDocument/2006/relationships" r:embed="rId3"/>
        <a:srcRect r="1101"/>
        <a:stretch/>
      </xdr:blipFill>
      <xdr:spPr>
        <a:xfrm>
          <a:off x="180976" y="5591175"/>
          <a:ext cx="10153650" cy="283809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2">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1</xdr:col>
      <xdr:colOff>9525</xdr:colOff>
      <xdr:row>11</xdr:row>
      <xdr:rowOff>47625</xdr:rowOff>
    </xdr:from>
    <xdr:to>
      <xdr:col>6</xdr:col>
      <xdr:colOff>817761</xdr:colOff>
      <xdr:row>31</xdr:row>
      <xdr:rowOff>123363</xdr:rowOff>
    </xdr:to>
    <xdr:pic>
      <xdr:nvPicPr>
        <xdr:cNvPr id="4" name="Grafik 3">
          <a:extLst>
            <a:ext uri="{FF2B5EF4-FFF2-40B4-BE49-F238E27FC236}">
              <a16:creationId xmlns:a16="http://schemas.microsoft.com/office/drawing/2014/main" id="{2B09B03B-58EF-434A-9DC9-18C82ED0DAE2}"/>
            </a:ext>
          </a:extLst>
        </xdr:cNvPr>
        <xdr:cNvPicPr>
          <a:picLocks noChangeAspect="1"/>
        </xdr:cNvPicPr>
      </xdr:nvPicPr>
      <xdr:blipFill>
        <a:blip xmlns:r="http://schemas.openxmlformats.org/officeDocument/2006/relationships" r:embed="rId2"/>
        <a:stretch>
          <a:fillRect/>
        </a:stretch>
      </xdr:blipFill>
      <xdr:spPr>
        <a:xfrm>
          <a:off x="200025" y="3267075"/>
          <a:ext cx="11114286" cy="3695238"/>
        </a:xfrm>
        <a:prstGeom prst="rect">
          <a:avLst/>
        </a:prstGeom>
      </xdr:spPr>
    </xdr:pic>
    <xdr:clientData/>
  </xdr:twoCellAnchor>
  <xdr:twoCellAnchor editAs="oneCell">
    <xdr:from>
      <xdr:col>1</xdr:col>
      <xdr:colOff>66675</xdr:colOff>
      <xdr:row>33</xdr:row>
      <xdr:rowOff>85725</xdr:rowOff>
    </xdr:from>
    <xdr:to>
      <xdr:col>5</xdr:col>
      <xdr:colOff>351240</xdr:colOff>
      <xdr:row>46</xdr:row>
      <xdr:rowOff>9240</xdr:rowOff>
    </xdr:to>
    <xdr:pic>
      <xdr:nvPicPr>
        <xdr:cNvPr id="3" name="Grafik 2">
          <a:extLst>
            <a:ext uri="{FF2B5EF4-FFF2-40B4-BE49-F238E27FC236}">
              <a16:creationId xmlns:a16="http://schemas.microsoft.com/office/drawing/2014/main" id="{A0C6229E-C468-F8B9-1BB1-F2CC693D6F81}"/>
            </a:ext>
          </a:extLst>
        </xdr:cNvPr>
        <xdr:cNvPicPr>
          <a:picLocks noChangeAspect="1"/>
        </xdr:cNvPicPr>
      </xdr:nvPicPr>
      <xdr:blipFill>
        <a:blip xmlns:r="http://schemas.openxmlformats.org/officeDocument/2006/relationships" r:embed="rId3"/>
        <a:stretch>
          <a:fillRect/>
        </a:stretch>
      </xdr:blipFill>
      <xdr:spPr>
        <a:xfrm>
          <a:off x="257175" y="7286625"/>
          <a:ext cx="9476190" cy="227619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30596" name="Grafik 2">
          <a:extLst>
            <a:ext uri="{FF2B5EF4-FFF2-40B4-BE49-F238E27FC236}">
              <a16:creationId xmlns:a16="http://schemas.microsoft.com/office/drawing/2014/main" id="{00000000-0008-0000-3100-0000640B05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0</xdr:col>
      <xdr:colOff>142875</xdr:colOff>
      <xdr:row>11</xdr:row>
      <xdr:rowOff>0</xdr:rowOff>
    </xdr:from>
    <xdr:to>
      <xdr:col>7</xdr:col>
      <xdr:colOff>274821</xdr:colOff>
      <xdr:row>21</xdr:row>
      <xdr:rowOff>37869</xdr:rowOff>
    </xdr:to>
    <xdr:pic>
      <xdr:nvPicPr>
        <xdr:cNvPr id="2" name="Grafik 1">
          <a:extLst>
            <a:ext uri="{FF2B5EF4-FFF2-40B4-BE49-F238E27FC236}">
              <a16:creationId xmlns:a16="http://schemas.microsoft.com/office/drawing/2014/main" id="{C45BED34-1325-40F5-BC61-E6AD517F0A53}"/>
            </a:ext>
          </a:extLst>
        </xdr:cNvPr>
        <xdr:cNvPicPr>
          <a:picLocks noChangeAspect="1"/>
        </xdr:cNvPicPr>
      </xdr:nvPicPr>
      <xdr:blipFill>
        <a:blip xmlns:r="http://schemas.openxmlformats.org/officeDocument/2006/relationships" r:embed="rId2"/>
        <a:stretch>
          <a:fillRect/>
        </a:stretch>
      </xdr:blipFill>
      <xdr:spPr>
        <a:xfrm>
          <a:off x="142875" y="3019425"/>
          <a:ext cx="11228571" cy="1847619"/>
        </a:xfrm>
        <a:prstGeom prst="rect">
          <a:avLst/>
        </a:prstGeom>
      </xdr:spPr>
    </xdr:pic>
    <xdr:clientData/>
  </xdr:twoCellAnchor>
  <xdr:twoCellAnchor editAs="oneCell">
    <xdr:from>
      <xdr:col>0</xdr:col>
      <xdr:colOff>123825</xdr:colOff>
      <xdr:row>22</xdr:row>
      <xdr:rowOff>66675</xdr:rowOff>
    </xdr:from>
    <xdr:to>
      <xdr:col>5</xdr:col>
      <xdr:colOff>360748</xdr:colOff>
      <xdr:row>36</xdr:row>
      <xdr:rowOff>75882</xdr:rowOff>
    </xdr:to>
    <xdr:pic>
      <xdr:nvPicPr>
        <xdr:cNvPr id="3" name="Grafik 2">
          <a:extLst>
            <a:ext uri="{FF2B5EF4-FFF2-40B4-BE49-F238E27FC236}">
              <a16:creationId xmlns:a16="http://schemas.microsoft.com/office/drawing/2014/main" id="{39C21F21-EA92-5D21-0CFC-1D12F23B4388}"/>
            </a:ext>
          </a:extLst>
        </xdr:cNvPr>
        <xdr:cNvPicPr>
          <a:picLocks noChangeAspect="1"/>
        </xdr:cNvPicPr>
      </xdr:nvPicPr>
      <xdr:blipFill>
        <a:blip xmlns:r="http://schemas.openxmlformats.org/officeDocument/2006/relationships" r:embed="rId3"/>
        <a:stretch>
          <a:fillRect/>
        </a:stretch>
      </xdr:blipFill>
      <xdr:spPr>
        <a:xfrm>
          <a:off x="123825" y="5076825"/>
          <a:ext cx="9619048" cy="254285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0</xdr:col>
      <xdr:colOff>180975</xdr:colOff>
      <xdr:row>11</xdr:row>
      <xdr:rowOff>57150</xdr:rowOff>
    </xdr:from>
    <xdr:to>
      <xdr:col>7</xdr:col>
      <xdr:colOff>417683</xdr:colOff>
      <xdr:row>19</xdr:row>
      <xdr:rowOff>28377</xdr:rowOff>
    </xdr:to>
    <xdr:pic>
      <xdr:nvPicPr>
        <xdr:cNvPr id="5" name="Grafik 4">
          <a:extLst>
            <a:ext uri="{FF2B5EF4-FFF2-40B4-BE49-F238E27FC236}">
              <a16:creationId xmlns:a16="http://schemas.microsoft.com/office/drawing/2014/main" id="{76E2BF3C-9765-0E85-B93D-A93721B8E0EF}"/>
            </a:ext>
          </a:extLst>
        </xdr:cNvPr>
        <xdr:cNvPicPr>
          <a:picLocks noChangeAspect="1"/>
        </xdr:cNvPicPr>
      </xdr:nvPicPr>
      <xdr:blipFill>
        <a:blip xmlns:r="http://schemas.openxmlformats.org/officeDocument/2006/relationships" r:embed="rId2"/>
        <a:stretch>
          <a:fillRect/>
        </a:stretch>
      </xdr:blipFill>
      <xdr:spPr>
        <a:xfrm>
          <a:off x="180975" y="3133725"/>
          <a:ext cx="11333333" cy="1580952"/>
        </a:xfrm>
        <a:prstGeom prst="rect">
          <a:avLst/>
        </a:prstGeom>
      </xdr:spPr>
    </xdr:pic>
    <xdr:clientData/>
  </xdr:twoCellAnchor>
  <xdr:twoCellAnchor editAs="oneCell">
    <xdr:from>
      <xdr:col>1</xdr:col>
      <xdr:colOff>38100</xdr:colOff>
      <xdr:row>22</xdr:row>
      <xdr:rowOff>19050</xdr:rowOff>
    </xdr:from>
    <xdr:to>
      <xdr:col>5</xdr:col>
      <xdr:colOff>551237</xdr:colOff>
      <xdr:row>42</xdr:row>
      <xdr:rowOff>113836</xdr:rowOff>
    </xdr:to>
    <xdr:pic>
      <xdr:nvPicPr>
        <xdr:cNvPr id="6" name="Grafik 5">
          <a:extLst>
            <a:ext uri="{FF2B5EF4-FFF2-40B4-BE49-F238E27FC236}">
              <a16:creationId xmlns:a16="http://schemas.microsoft.com/office/drawing/2014/main" id="{48E9859E-DFC1-1D3C-6D93-29B6DCB1679E}"/>
            </a:ext>
          </a:extLst>
        </xdr:cNvPr>
        <xdr:cNvPicPr>
          <a:picLocks noChangeAspect="1"/>
        </xdr:cNvPicPr>
      </xdr:nvPicPr>
      <xdr:blipFill>
        <a:blip xmlns:r="http://schemas.openxmlformats.org/officeDocument/2006/relationships" r:embed="rId3"/>
        <a:stretch>
          <a:fillRect/>
        </a:stretch>
      </xdr:blipFill>
      <xdr:spPr>
        <a:xfrm>
          <a:off x="228600" y="5248275"/>
          <a:ext cx="9704762" cy="371428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352425</xdr:colOff>
      <xdr:row>0</xdr:row>
      <xdr:rowOff>57150</xdr:rowOff>
    </xdr:from>
    <xdr:to>
      <xdr:col>11</xdr:col>
      <xdr:colOff>0</xdr:colOff>
      <xdr:row>3</xdr:row>
      <xdr:rowOff>161925</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xdr:row>
      <xdr:rowOff>9525</xdr:rowOff>
    </xdr:from>
    <xdr:to>
      <xdr:col>9</xdr:col>
      <xdr:colOff>0</xdr:colOff>
      <xdr:row>7</xdr:row>
      <xdr:rowOff>114300</xdr:rowOff>
    </xdr:to>
    <xdr:pic>
      <xdr:nvPicPr>
        <xdr:cNvPr id="3" name="Grafik 18">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145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A10B4245-F91E-4519-9ABE-F2EA211291C9}"/>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4076700" cy="628650"/>
        </a:xfrm>
        <a:prstGeom prst="rect">
          <a:avLst/>
        </a:prstGeom>
        <a:noFill/>
        <a:ln w="9525">
          <a:noFill/>
          <a:miter lim="800000"/>
          <a:headEnd/>
          <a:tailEnd/>
        </a:ln>
      </xdr:spPr>
    </xdr:pic>
    <xdr:clientData/>
  </xdr:twoCellAnchor>
  <xdr:twoCellAnchor editAs="oneCell">
    <xdr:from>
      <xdr:col>1</xdr:col>
      <xdr:colOff>0</xdr:colOff>
      <xdr:row>24</xdr:row>
      <xdr:rowOff>85725</xdr:rowOff>
    </xdr:from>
    <xdr:to>
      <xdr:col>5</xdr:col>
      <xdr:colOff>341663</xdr:colOff>
      <xdr:row>39</xdr:row>
      <xdr:rowOff>28575</xdr:rowOff>
    </xdr:to>
    <xdr:pic>
      <xdr:nvPicPr>
        <xdr:cNvPr id="3" name="Grafik 2">
          <a:extLst>
            <a:ext uri="{FF2B5EF4-FFF2-40B4-BE49-F238E27FC236}">
              <a16:creationId xmlns:a16="http://schemas.microsoft.com/office/drawing/2014/main" id="{B4D30EDD-3471-9F25-2BA1-1AB5699AACF2}"/>
            </a:ext>
          </a:extLst>
        </xdr:cNvPr>
        <xdr:cNvPicPr>
          <a:picLocks noChangeAspect="1"/>
        </xdr:cNvPicPr>
      </xdr:nvPicPr>
      <xdr:blipFill rotWithShape="1">
        <a:blip xmlns:r="http://schemas.openxmlformats.org/officeDocument/2006/relationships" r:embed="rId2"/>
        <a:srcRect b="13611"/>
        <a:stretch/>
      </xdr:blipFill>
      <xdr:spPr>
        <a:xfrm>
          <a:off x="209550" y="5886450"/>
          <a:ext cx="9895238" cy="2657475"/>
        </a:xfrm>
        <a:prstGeom prst="rect">
          <a:avLst/>
        </a:prstGeom>
      </xdr:spPr>
    </xdr:pic>
    <xdr:clientData/>
  </xdr:twoCellAnchor>
  <xdr:twoCellAnchor editAs="oneCell">
    <xdr:from>
      <xdr:col>0</xdr:col>
      <xdr:colOff>171450</xdr:colOff>
      <xdr:row>11</xdr:row>
      <xdr:rowOff>19050</xdr:rowOff>
    </xdr:from>
    <xdr:to>
      <xdr:col>6</xdr:col>
      <xdr:colOff>551043</xdr:colOff>
      <xdr:row>24</xdr:row>
      <xdr:rowOff>85402</xdr:rowOff>
    </xdr:to>
    <xdr:pic>
      <xdr:nvPicPr>
        <xdr:cNvPr id="6" name="Grafik 5">
          <a:extLst>
            <a:ext uri="{FF2B5EF4-FFF2-40B4-BE49-F238E27FC236}">
              <a16:creationId xmlns:a16="http://schemas.microsoft.com/office/drawing/2014/main" id="{8CE70D54-56E2-9F93-D92C-E2CCFBC10FB0}"/>
            </a:ext>
          </a:extLst>
        </xdr:cNvPr>
        <xdr:cNvPicPr>
          <a:picLocks noChangeAspect="1"/>
        </xdr:cNvPicPr>
      </xdr:nvPicPr>
      <xdr:blipFill>
        <a:blip xmlns:r="http://schemas.openxmlformats.org/officeDocument/2006/relationships" r:embed="rId3"/>
        <a:stretch>
          <a:fillRect/>
        </a:stretch>
      </xdr:blipFill>
      <xdr:spPr>
        <a:xfrm>
          <a:off x="171450" y="3305175"/>
          <a:ext cx="11257143" cy="258095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333375</xdr:colOff>
      <xdr:row>2</xdr:row>
      <xdr:rowOff>28575</xdr:rowOff>
    </xdr:from>
    <xdr:to>
      <xdr:col>5</xdr:col>
      <xdr:colOff>1038225</xdr:colOff>
      <xdr:row>3</xdr:row>
      <xdr:rowOff>133350</xdr:rowOff>
    </xdr:to>
    <xdr:pic>
      <xdr:nvPicPr>
        <xdr:cNvPr id="3" name="Grafik 2">
          <a:extLst>
            <a:ext uri="{FF2B5EF4-FFF2-40B4-BE49-F238E27FC236}">
              <a16:creationId xmlns:a16="http://schemas.microsoft.com/office/drawing/2014/main" id="{BD88841F-CEA2-4665-8B20-B2372FE2607D}"/>
            </a:ext>
          </a:extLst>
        </xdr:cNvPr>
        <xdr:cNvPicPr>
          <a:picLocks noChangeAspect="1"/>
        </xdr:cNvPicPr>
      </xdr:nvPicPr>
      <xdr:blipFill>
        <a:blip xmlns:r="http://schemas.openxmlformats.org/officeDocument/2006/relationships" r:embed="rId1" cstate="print"/>
        <a:srcRect/>
        <a:stretch>
          <a:fillRect/>
        </a:stretch>
      </xdr:blipFill>
      <xdr:spPr bwMode="auto">
        <a:xfrm>
          <a:off x="3876675" y="409575"/>
          <a:ext cx="4076700" cy="628650"/>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21</xdr:col>
      <xdr:colOff>190500</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14300"/>
          <a:ext cx="1428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7</xdr:row>
      <xdr:rowOff>9525</xdr:rowOff>
    </xdr:from>
    <xdr:to>
      <xdr:col>10</xdr:col>
      <xdr:colOff>0</xdr:colOff>
      <xdr:row>7</xdr:row>
      <xdr:rowOff>104775</xdr:rowOff>
    </xdr:to>
    <xdr:pic>
      <xdr:nvPicPr>
        <xdr:cNvPr id="5" name="Grafik 6">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29025" y="11525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6" name="Grafik 6">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34150"/>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21</xdr:col>
      <xdr:colOff>180975</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14300"/>
          <a:ext cx="1438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8</xdr:row>
      <xdr:rowOff>0</xdr:rowOff>
    </xdr:to>
    <xdr:pic>
      <xdr:nvPicPr>
        <xdr:cNvPr id="4" name="Grafik 5">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5" name="Grafik 6">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627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247650</xdr:colOff>
      <xdr:row>7</xdr:row>
      <xdr:rowOff>9525</xdr:rowOff>
    </xdr:from>
    <xdr:to>
      <xdr:col>10</xdr:col>
      <xdr:colOff>0</xdr:colOff>
      <xdr:row>8</xdr:row>
      <xdr:rowOff>0</xdr:rowOff>
    </xdr:to>
    <xdr:pic>
      <xdr:nvPicPr>
        <xdr:cNvPr id="6" name="Grafik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997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228600</xdr:colOff>
      <xdr:row>0</xdr:row>
      <xdr:rowOff>38100</xdr:rowOff>
    </xdr:from>
    <xdr:to>
      <xdr:col>8</xdr:col>
      <xdr:colOff>38100</xdr:colOff>
      <xdr:row>3</xdr:row>
      <xdr:rowOff>152400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3810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11</xdr:row>
      <xdr:rowOff>9525</xdr:rowOff>
    </xdr:from>
    <xdr:to>
      <xdr:col>8</xdr:col>
      <xdr:colOff>0</xdr:colOff>
      <xdr:row>11</xdr:row>
      <xdr:rowOff>104775</xdr:rowOff>
    </xdr:to>
    <xdr:pic>
      <xdr:nvPicPr>
        <xdr:cNvPr id="3" name="Grafik 2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9525</xdr:rowOff>
    </xdr:from>
    <xdr:to>
      <xdr:col>2</xdr:col>
      <xdr:colOff>542925</xdr:colOff>
      <xdr:row>5</xdr:row>
      <xdr:rowOff>104775</xdr:rowOff>
    </xdr:to>
    <xdr:pic>
      <xdr:nvPicPr>
        <xdr:cNvPr id="4" name="Grafik 26">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0858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22</xdr:row>
      <xdr:rowOff>9525</xdr:rowOff>
    </xdr:from>
    <xdr:to>
      <xdr:col>8</xdr:col>
      <xdr:colOff>0</xdr:colOff>
      <xdr:row>22</xdr:row>
      <xdr:rowOff>114300</xdr:rowOff>
    </xdr:to>
    <xdr:pic>
      <xdr:nvPicPr>
        <xdr:cNvPr id="5" name="Grafik 2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0099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25</xdr:row>
      <xdr:rowOff>9525</xdr:rowOff>
    </xdr:from>
    <xdr:to>
      <xdr:col>8</xdr:col>
      <xdr:colOff>0</xdr:colOff>
      <xdr:row>25</xdr:row>
      <xdr:rowOff>114300</xdr:rowOff>
    </xdr:to>
    <xdr:pic>
      <xdr:nvPicPr>
        <xdr:cNvPr id="6" name="Grafik 2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581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7" name="Grafik 1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8" name="Grafik 22">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1</xdr:col>
      <xdr:colOff>0</xdr:colOff>
      <xdr:row>31</xdr:row>
      <xdr:rowOff>114300</xdr:rowOff>
    </xdr:to>
    <xdr:pic>
      <xdr:nvPicPr>
        <xdr:cNvPr id="9" name="Grafik 2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31</xdr:row>
      <xdr:rowOff>9525</xdr:rowOff>
    </xdr:from>
    <xdr:to>
      <xdr:col>1</xdr:col>
      <xdr:colOff>542925</xdr:colOff>
      <xdr:row>31</xdr:row>
      <xdr:rowOff>114300</xdr:rowOff>
    </xdr:to>
    <xdr:pic>
      <xdr:nvPicPr>
        <xdr:cNvPr id="10" name="Grafik 2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31</xdr:row>
      <xdr:rowOff>9525</xdr:rowOff>
    </xdr:from>
    <xdr:to>
      <xdr:col>2</xdr:col>
      <xdr:colOff>542925</xdr:colOff>
      <xdr:row>31</xdr:row>
      <xdr:rowOff>114300</xdr:rowOff>
    </xdr:to>
    <xdr:pic>
      <xdr:nvPicPr>
        <xdr:cNvPr id="11" name="Grafik 22">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31</xdr:row>
      <xdr:rowOff>9525</xdr:rowOff>
    </xdr:from>
    <xdr:to>
      <xdr:col>5</xdr:col>
      <xdr:colOff>0</xdr:colOff>
      <xdr:row>31</xdr:row>
      <xdr:rowOff>114300</xdr:rowOff>
    </xdr:to>
    <xdr:pic>
      <xdr:nvPicPr>
        <xdr:cNvPr id="12" name="Grafik 2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31</xdr:row>
      <xdr:rowOff>9525</xdr:rowOff>
    </xdr:from>
    <xdr:to>
      <xdr:col>8</xdr:col>
      <xdr:colOff>0</xdr:colOff>
      <xdr:row>31</xdr:row>
      <xdr:rowOff>114300</xdr:rowOff>
    </xdr:to>
    <xdr:pic>
      <xdr:nvPicPr>
        <xdr:cNvPr id="13" name="Grafik 2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33</xdr:row>
      <xdr:rowOff>9525</xdr:rowOff>
    </xdr:from>
    <xdr:to>
      <xdr:col>1</xdr:col>
      <xdr:colOff>542925</xdr:colOff>
      <xdr:row>33</xdr:row>
      <xdr:rowOff>114300</xdr:rowOff>
    </xdr:to>
    <xdr:pic>
      <xdr:nvPicPr>
        <xdr:cNvPr id="14" name="Grafik 22">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34</xdr:row>
      <xdr:rowOff>9525</xdr:rowOff>
    </xdr:from>
    <xdr:to>
      <xdr:col>1</xdr:col>
      <xdr:colOff>542925</xdr:colOff>
      <xdr:row>34</xdr:row>
      <xdr:rowOff>114300</xdr:rowOff>
    </xdr:to>
    <xdr:pic>
      <xdr:nvPicPr>
        <xdr:cNvPr id="15" name="Grafik 22">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33</xdr:row>
      <xdr:rowOff>9525</xdr:rowOff>
    </xdr:from>
    <xdr:to>
      <xdr:col>2</xdr:col>
      <xdr:colOff>542925</xdr:colOff>
      <xdr:row>33</xdr:row>
      <xdr:rowOff>114300</xdr:rowOff>
    </xdr:to>
    <xdr:pic>
      <xdr:nvPicPr>
        <xdr:cNvPr id="16" name="Grafik 22">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34</xdr:row>
      <xdr:rowOff>9525</xdr:rowOff>
    </xdr:from>
    <xdr:to>
      <xdr:col>2</xdr:col>
      <xdr:colOff>542925</xdr:colOff>
      <xdr:row>34</xdr:row>
      <xdr:rowOff>114300</xdr:rowOff>
    </xdr:to>
    <xdr:pic>
      <xdr:nvPicPr>
        <xdr:cNvPr id="17" name="Grafik 22">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9525</xdr:rowOff>
    </xdr:from>
    <xdr:to>
      <xdr:col>8</xdr:col>
      <xdr:colOff>0</xdr:colOff>
      <xdr:row>13</xdr:row>
      <xdr:rowOff>104775</xdr:rowOff>
    </xdr:to>
    <xdr:pic>
      <xdr:nvPicPr>
        <xdr:cNvPr id="18" name="Grafik 2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4</xdr:row>
      <xdr:rowOff>371475</xdr:rowOff>
    </xdr:from>
    <xdr:to>
      <xdr:col>8</xdr:col>
      <xdr:colOff>0</xdr:colOff>
      <xdr:row>5</xdr:row>
      <xdr:rowOff>76200</xdr:rowOff>
    </xdr:to>
    <xdr:pic>
      <xdr:nvPicPr>
        <xdr:cNvPr id="19" name="Grafik 23">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0572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11</xdr:row>
      <xdr:rowOff>9525</xdr:rowOff>
    </xdr:from>
    <xdr:to>
      <xdr:col>4</xdr:col>
      <xdr:colOff>0</xdr:colOff>
      <xdr:row>11</xdr:row>
      <xdr:rowOff>104775</xdr:rowOff>
    </xdr:to>
    <xdr:pic>
      <xdr:nvPicPr>
        <xdr:cNvPr id="20" name="Grafik 23">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31</xdr:row>
      <xdr:rowOff>9525</xdr:rowOff>
    </xdr:from>
    <xdr:to>
      <xdr:col>4</xdr:col>
      <xdr:colOff>0</xdr:colOff>
      <xdr:row>31</xdr:row>
      <xdr:rowOff>114300</xdr:rowOff>
    </xdr:to>
    <xdr:pic>
      <xdr:nvPicPr>
        <xdr:cNvPr id="21" name="Grafik 22">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34</xdr:row>
      <xdr:rowOff>9525</xdr:rowOff>
    </xdr:from>
    <xdr:to>
      <xdr:col>4</xdr:col>
      <xdr:colOff>0</xdr:colOff>
      <xdr:row>34</xdr:row>
      <xdr:rowOff>114300</xdr:rowOff>
    </xdr:to>
    <xdr:pic>
      <xdr:nvPicPr>
        <xdr:cNvPr id="22" name="Grafik 22">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23" name="Grafik 18">
          <a:extLst>
            <a:ext uri="{FF2B5EF4-FFF2-40B4-BE49-F238E27FC236}">
              <a16:creationId xmlns:a16="http://schemas.microsoft.com/office/drawing/2014/main" id="{470CFACF-3324-445F-8581-1918A1903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24" name="Grafik 22">
          <a:extLst>
            <a:ext uri="{FF2B5EF4-FFF2-40B4-BE49-F238E27FC236}">
              <a16:creationId xmlns:a16="http://schemas.microsoft.com/office/drawing/2014/main" id="{E34BD435-188F-46A7-88A3-F5339CC0EE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32</xdr:row>
      <xdr:rowOff>9525</xdr:rowOff>
    </xdr:from>
    <xdr:to>
      <xdr:col>1</xdr:col>
      <xdr:colOff>0</xdr:colOff>
      <xdr:row>32</xdr:row>
      <xdr:rowOff>114300</xdr:rowOff>
    </xdr:to>
    <xdr:pic>
      <xdr:nvPicPr>
        <xdr:cNvPr id="25" name="Grafik 22">
          <a:extLst>
            <a:ext uri="{FF2B5EF4-FFF2-40B4-BE49-F238E27FC236}">
              <a16:creationId xmlns:a16="http://schemas.microsoft.com/office/drawing/2014/main" id="{3052AE3A-DE50-40C1-8EAF-7E1AAD6931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32</xdr:row>
      <xdr:rowOff>9525</xdr:rowOff>
    </xdr:from>
    <xdr:to>
      <xdr:col>2</xdr:col>
      <xdr:colOff>95250</xdr:colOff>
      <xdr:row>32</xdr:row>
      <xdr:rowOff>114300</xdr:rowOff>
    </xdr:to>
    <xdr:pic>
      <xdr:nvPicPr>
        <xdr:cNvPr id="26" name="Grafik 22">
          <a:extLst>
            <a:ext uri="{FF2B5EF4-FFF2-40B4-BE49-F238E27FC236}">
              <a16:creationId xmlns:a16="http://schemas.microsoft.com/office/drawing/2014/main" id="{4FFDB148-18D6-4681-8803-F495653449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32</xdr:row>
      <xdr:rowOff>9525</xdr:rowOff>
    </xdr:from>
    <xdr:to>
      <xdr:col>5</xdr:col>
      <xdr:colOff>0</xdr:colOff>
      <xdr:row>32</xdr:row>
      <xdr:rowOff>114300</xdr:rowOff>
    </xdr:to>
    <xdr:pic>
      <xdr:nvPicPr>
        <xdr:cNvPr id="27" name="Grafik 22">
          <a:extLst>
            <a:ext uri="{FF2B5EF4-FFF2-40B4-BE49-F238E27FC236}">
              <a16:creationId xmlns:a16="http://schemas.microsoft.com/office/drawing/2014/main" id="{F298FA81-7727-4F24-B911-D8BC3E8548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32</xdr:row>
      <xdr:rowOff>9525</xdr:rowOff>
    </xdr:from>
    <xdr:to>
      <xdr:col>8</xdr:col>
      <xdr:colOff>0</xdr:colOff>
      <xdr:row>32</xdr:row>
      <xdr:rowOff>114300</xdr:rowOff>
    </xdr:to>
    <xdr:pic>
      <xdr:nvPicPr>
        <xdr:cNvPr id="28" name="Grafik 22">
          <a:extLst>
            <a:ext uri="{FF2B5EF4-FFF2-40B4-BE49-F238E27FC236}">
              <a16:creationId xmlns:a16="http://schemas.microsoft.com/office/drawing/2014/main" id="{DBC01985-166B-4F01-9494-DA268F564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33</xdr:row>
      <xdr:rowOff>9525</xdr:rowOff>
    </xdr:from>
    <xdr:to>
      <xdr:col>2</xdr:col>
      <xdr:colOff>95250</xdr:colOff>
      <xdr:row>33</xdr:row>
      <xdr:rowOff>114300</xdr:rowOff>
    </xdr:to>
    <xdr:pic>
      <xdr:nvPicPr>
        <xdr:cNvPr id="29" name="Grafik 22">
          <a:extLst>
            <a:ext uri="{FF2B5EF4-FFF2-40B4-BE49-F238E27FC236}">
              <a16:creationId xmlns:a16="http://schemas.microsoft.com/office/drawing/2014/main" id="{ED3081BC-89AC-4FD6-9CB4-C921D63F2B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7150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34</xdr:row>
      <xdr:rowOff>9525</xdr:rowOff>
    </xdr:from>
    <xdr:to>
      <xdr:col>2</xdr:col>
      <xdr:colOff>95250</xdr:colOff>
      <xdr:row>34</xdr:row>
      <xdr:rowOff>114300</xdr:rowOff>
    </xdr:to>
    <xdr:pic>
      <xdr:nvPicPr>
        <xdr:cNvPr id="30" name="Grafik 22">
          <a:extLst>
            <a:ext uri="{FF2B5EF4-FFF2-40B4-BE49-F238E27FC236}">
              <a16:creationId xmlns:a16="http://schemas.microsoft.com/office/drawing/2014/main" id="{4BF3D165-55CC-40E6-B950-DD0FD1B8F2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34</xdr:row>
      <xdr:rowOff>9525</xdr:rowOff>
    </xdr:from>
    <xdr:to>
      <xdr:col>3</xdr:col>
      <xdr:colOff>104775</xdr:colOff>
      <xdr:row>34</xdr:row>
      <xdr:rowOff>114300</xdr:rowOff>
    </xdr:to>
    <xdr:pic>
      <xdr:nvPicPr>
        <xdr:cNvPr id="31" name="Grafik 22">
          <a:extLst>
            <a:ext uri="{FF2B5EF4-FFF2-40B4-BE49-F238E27FC236}">
              <a16:creationId xmlns:a16="http://schemas.microsoft.com/office/drawing/2014/main" id="{A71033E6-A915-4DE2-BEA5-B2A45FC84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800"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0</xdr:colOff>
      <xdr:row>198</xdr:row>
      <xdr:rowOff>0</xdr:rowOff>
    </xdr:from>
    <xdr:to>
      <xdr:col>2</xdr:col>
      <xdr:colOff>0</xdr:colOff>
      <xdr:row>201</xdr:row>
      <xdr:rowOff>85292</xdr:rowOff>
    </xdr:to>
    <xdr:cxnSp macro="">
      <xdr:nvCxnSpPr>
        <xdr:cNvPr id="161" name="Gerade Verbindung mit Pfeil 160">
          <a:extLst>
            <a:ext uri="{FF2B5EF4-FFF2-40B4-BE49-F238E27FC236}">
              <a16:creationId xmlns:a16="http://schemas.microsoft.com/office/drawing/2014/main" id="{00000000-0008-0000-3700-0000A1000000}"/>
            </a:ext>
          </a:extLst>
        </xdr:cNvPr>
        <xdr:cNvCxnSpPr/>
      </xdr:nvCxnSpPr>
      <xdr:spPr>
        <a:xfrm>
          <a:off x="1314450" y="37252275"/>
          <a:ext cx="0" cy="65679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41</xdr:row>
      <xdr:rowOff>57150</xdr:rowOff>
    </xdr:from>
    <xdr:to>
      <xdr:col>1</xdr:col>
      <xdr:colOff>581026</xdr:colOff>
      <xdr:row>45</xdr:row>
      <xdr:rowOff>26697</xdr:rowOff>
    </xdr:to>
    <xdr:cxnSp macro="">
      <xdr:nvCxnSpPr>
        <xdr:cNvPr id="98" name="Gerade Verbindung mit Pfeil 97">
          <a:extLst>
            <a:ext uri="{FF2B5EF4-FFF2-40B4-BE49-F238E27FC236}">
              <a16:creationId xmlns:a16="http://schemas.microsoft.com/office/drawing/2014/main" id="{00000000-0008-0000-3700-000062000000}"/>
            </a:ext>
          </a:extLst>
        </xdr:cNvPr>
        <xdr:cNvCxnSpPr/>
      </xdr:nvCxnSpPr>
      <xdr:spPr>
        <a:xfrm>
          <a:off x="1181100" y="7924800"/>
          <a:ext cx="9526" cy="73154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12</xdr:row>
      <xdr:rowOff>9525</xdr:rowOff>
    </xdr:from>
    <xdr:to>
      <xdr:col>2</xdr:col>
      <xdr:colOff>594108</xdr:colOff>
      <xdr:row>13</xdr:row>
      <xdr:rowOff>110676</xdr:rowOff>
    </xdr:to>
    <xdr:sp macro="" textlink="">
      <xdr:nvSpPr>
        <xdr:cNvPr id="50" name="Textfeld 49">
          <a:extLst>
            <a:ext uri="{FF2B5EF4-FFF2-40B4-BE49-F238E27FC236}">
              <a16:creationId xmlns:a16="http://schemas.microsoft.com/office/drawing/2014/main" id="{00000000-0008-0000-3700-000032000000}"/>
            </a:ext>
          </a:extLst>
        </xdr:cNvPr>
        <xdr:cNvSpPr txBox="1"/>
      </xdr:nvSpPr>
      <xdr:spPr>
        <a:xfrm>
          <a:off x="771525" y="1838325"/>
          <a:ext cx="14954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1</xdr:col>
      <xdr:colOff>0</xdr:colOff>
      <xdr:row>15</xdr:row>
      <xdr:rowOff>0</xdr:rowOff>
    </xdr:from>
    <xdr:to>
      <xdr:col>2</xdr:col>
      <xdr:colOff>599969</xdr:colOff>
      <xdr:row>16</xdr:row>
      <xdr:rowOff>101151</xdr:rowOff>
    </xdr:to>
    <xdr:sp macro="" textlink="">
      <xdr:nvSpPr>
        <xdr:cNvPr id="51" name="Textfeld 50">
          <a:extLst>
            <a:ext uri="{FF2B5EF4-FFF2-40B4-BE49-F238E27FC236}">
              <a16:creationId xmlns:a16="http://schemas.microsoft.com/office/drawing/2014/main" id="{00000000-0008-0000-3700-000033000000}"/>
            </a:ext>
          </a:extLst>
        </xdr:cNvPr>
        <xdr:cNvSpPr txBox="1"/>
      </xdr:nvSpPr>
      <xdr:spPr>
        <a:xfrm>
          <a:off x="762000" y="2400300"/>
          <a:ext cx="15144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Strukturvalidierung</a:t>
          </a: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53" name="Textfeld 52">
          <a:extLst>
            <a:ext uri="{FF2B5EF4-FFF2-40B4-BE49-F238E27FC236}">
              <a16:creationId xmlns:a16="http://schemas.microsoft.com/office/drawing/2014/main" id="{00000000-0008-0000-3700-000035000000}"/>
            </a:ext>
          </a:extLst>
        </xdr:cNvPr>
        <xdr:cNvSpPr txBox="1"/>
      </xdr:nvSpPr>
      <xdr:spPr>
        <a:xfrm>
          <a:off x="2457450" y="3268807"/>
          <a:ext cx="12477750" cy="164609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800"/>
            </a:lnSpc>
          </a:pPr>
          <a:r>
            <a:rPr lang="de-DE" sz="1100">
              <a:solidFill>
                <a:schemeClr val="dk1"/>
              </a:solidFill>
              <a:effectLst/>
              <a:latin typeface="+mn-lt"/>
              <a:ea typeface="+mn-ea"/>
              <a:cs typeface="+mn-cs"/>
            </a:rPr>
            <a:t>In welchen</a:t>
          </a:r>
          <a:r>
            <a:rPr lang="de-DE" sz="1100" baseline="0">
              <a:solidFill>
                <a:schemeClr val="dk1"/>
              </a:solidFill>
              <a:effectLst/>
              <a:latin typeface="+mn-lt"/>
              <a:ea typeface="+mn-ea"/>
              <a:cs typeface="+mn-cs"/>
            </a:rPr>
            <a:t> Fällen wird eine XML von der XML-BlackBox abgelehnt?</a:t>
          </a:r>
        </a:p>
        <a:p>
          <a:pPr algn="l">
            <a:lnSpc>
              <a:spcPct val="100000"/>
            </a:lnSpc>
          </a:pPr>
          <a:endParaRPr lang="de-DE" sz="1100">
            <a:solidFill>
              <a:schemeClr val="dk1"/>
            </a:solidFill>
            <a:effectLst/>
            <a:latin typeface="+mn-lt"/>
            <a:ea typeface="+mn-ea"/>
            <a:cs typeface="+mn-cs"/>
          </a:endParaRPr>
        </a:p>
        <a:p>
          <a:pPr algn="l">
            <a:lnSpc>
              <a:spcPct val="100000"/>
            </a:lnSpc>
          </a:pPr>
          <a:r>
            <a:rPr lang="de-DE" sz="1100">
              <a:solidFill>
                <a:schemeClr val="dk1"/>
              </a:solidFill>
              <a:effectLst/>
              <a:latin typeface="+mn-lt"/>
              <a:ea typeface="+mn-ea"/>
              <a:cs typeface="+mn-cs"/>
            </a:rPr>
            <a:t>1. 	Wenn Felder im XML-Schema programmiertechnisch nicht der XML-Beschreibung </a:t>
          </a:r>
          <a:r>
            <a:rPr lang="de-DE" sz="1100" baseline="0">
              <a:solidFill>
                <a:schemeClr val="dk1"/>
              </a:solidFill>
              <a:effectLst/>
              <a:latin typeface="+mn-lt"/>
              <a:ea typeface="+mn-ea"/>
              <a:cs typeface="+mn-cs"/>
            </a:rPr>
            <a:t> </a:t>
          </a:r>
          <a:r>
            <a:rPr lang="de-DE" sz="1100" b="0">
              <a:solidFill>
                <a:schemeClr val="dk1"/>
              </a:solidFill>
              <a:effectLst/>
              <a:latin typeface="+mn-lt"/>
              <a:ea typeface="+mn-ea"/>
              <a:cs typeface="+mn-cs"/>
            </a:rPr>
            <a:t>entsprechen, wird das ganze XML-File abgelehnt (z.B 	fehlender Tag)</a:t>
          </a:r>
        </a:p>
        <a:p>
          <a:pPr algn="l">
            <a:lnSpc>
              <a:spcPct val="100000"/>
            </a:lnSpc>
          </a:pPr>
          <a:endParaRPr lang="de-DE" sz="1100" b="0">
            <a:solidFill>
              <a:schemeClr val="dk1"/>
            </a:solidFill>
            <a:effectLst/>
            <a:latin typeface="+mn-lt"/>
            <a:ea typeface="+mn-ea"/>
            <a:cs typeface="+mn-cs"/>
          </a:endParaRPr>
        </a:p>
        <a:p>
          <a:pPr eaLnBrk="1" fontAlgn="auto" latinLnBrk="0" hangingPunct="1">
            <a:lnSpc>
              <a:spcPts val="1200"/>
            </a:lnSpc>
          </a:pPr>
          <a:r>
            <a:rPr lang="de-DE" sz="1100" b="0">
              <a:solidFill>
                <a:schemeClr val="dk1"/>
              </a:solidFill>
              <a:effectLst/>
              <a:latin typeface="+mn-lt"/>
              <a:ea typeface="+mn-ea"/>
              <a:cs typeface="+mn-cs"/>
            </a:rPr>
            <a:t>2. 	Ist die Fall-Nummer</a:t>
          </a:r>
          <a:r>
            <a:rPr lang="de-DE" sz="1100" b="0" baseline="0">
              <a:solidFill>
                <a:schemeClr val="dk1"/>
              </a:solidFill>
              <a:effectLst/>
              <a:latin typeface="+mn-lt"/>
              <a:ea typeface="+mn-ea"/>
              <a:cs typeface="+mn-cs"/>
            </a:rPr>
            <a:t>  (C2.5 Allgemeine Fallinfos -  Fall-ID; Fallnummer; (&lt;FallNummer&gt;) zweimal vergeben, wird die XML als Ganzes abgelehnt.</a:t>
          </a:r>
          <a:endParaRPr lang="de-DE" b="0">
            <a:effectLst/>
          </a:endParaRPr>
        </a:p>
        <a:p>
          <a:pPr>
            <a:lnSpc>
              <a:spcPct val="100000"/>
            </a:lnSpc>
          </a:pPr>
          <a:r>
            <a:rPr lang="de-DE" sz="1100" b="0">
              <a:solidFill>
                <a:schemeClr val="dk1"/>
              </a:solidFill>
              <a:effectLst/>
              <a:latin typeface="+mn-lt"/>
              <a:ea typeface="+mn-ea"/>
              <a:cs typeface="+mn-cs"/>
            </a:rPr>
            <a:t>	Die Fallnummer kann vom Tumordokumentationshersteller / Zentrum / Krebsregister frei vergeben werden. Für jeden Fall darf es nur eine Nummer 	geben. In der Nummer dürfen nur  	Ziffern vorkommen (keine Buchstaben oder Sonderzeichen). </a:t>
          </a:r>
          <a:r>
            <a:rPr lang="de-DE" sz="1100" b="0" baseline="0">
              <a:solidFill>
                <a:schemeClr val="dk1"/>
              </a:solidFill>
              <a:effectLst/>
              <a:latin typeface="+mn-lt"/>
              <a:ea typeface="+mn-ea"/>
              <a:cs typeface="+mn-cs"/>
            </a:rPr>
            <a:t> Die XML wird auch abgelehnt, wenn  diese  Nummer fehlt.</a:t>
          </a:r>
        </a:p>
        <a:p>
          <a:pPr>
            <a:lnSpc>
              <a:spcPts val="1200"/>
            </a:lnSpc>
          </a:pPr>
          <a:endParaRPr lang="de-DE" sz="1100" b="0" baseline="0">
            <a:solidFill>
              <a:schemeClr val="dk1"/>
            </a:solidFill>
            <a:effectLst/>
            <a:latin typeface="+mn-lt"/>
            <a:ea typeface="+mn-ea"/>
            <a:cs typeface="+mn-cs"/>
          </a:endParaRPr>
        </a:p>
        <a:p>
          <a:pPr>
            <a:lnSpc>
              <a:spcPts val="1200"/>
            </a:lnSpc>
          </a:pPr>
          <a:r>
            <a:rPr lang="de-DE" sz="1100" b="0" baseline="0">
              <a:solidFill>
                <a:schemeClr val="dk1"/>
              </a:solidFill>
              <a:effectLst/>
              <a:latin typeface="+mn-lt"/>
              <a:ea typeface="+mn-ea"/>
              <a:cs typeface="+mn-cs"/>
            </a:rPr>
            <a:t>3. 	Fehlt die Pat.-ID (A1 Stammdaten - Patienten-ID), wird die vollständige XML abgelehnt.</a:t>
          </a:r>
        </a:p>
        <a:p>
          <a:pPr>
            <a:lnSpc>
              <a:spcPts val="800"/>
            </a:lnSpc>
          </a:pPr>
          <a:endParaRPr lang="de-DE">
            <a:effectLst/>
          </a:endParaRPr>
        </a:p>
        <a:p>
          <a:pPr algn="l">
            <a:lnSpc>
              <a:spcPts val="800"/>
            </a:lnSpc>
          </a:pPr>
          <a:endParaRPr lang="de-DE" sz="1100" b="1"/>
        </a:p>
        <a:p>
          <a:pPr algn="l">
            <a:lnSpc>
              <a:spcPts val="800"/>
            </a:lnSpc>
          </a:pPr>
          <a:endParaRPr lang="de-DE" sz="1100" b="0"/>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54" name="Textfeld 53">
          <a:extLst>
            <a:ext uri="{FF2B5EF4-FFF2-40B4-BE49-F238E27FC236}">
              <a16:creationId xmlns:a16="http://schemas.microsoft.com/office/drawing/2014/main" id="{00000000-0008-0000-3700-000036000000}"/>
            </a:ext>
          </a:extLst>
        </xdr:cNvPr>
        <xdr:cNvSpPr txBox="1"/>
      </xdr:nvSpPr>
      <xdr:spPr>
        <a:xfrm>
          <a:off x="771525" y="5838825"/>
          <a:ext cx="15144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Ausschluss Falldatensätze</a:t>
          </a:r>
        </a:p>
      </xdr:txBody>
    </xdr:sp>
    <xdr:clientData/>
  </xdr:twoCellAnchor>
  <xdr:twoCellAnchor>
    <xdr:from>
      <xdr:col>4</xdr:col>
      <xdr:colOff>0</xdr:colOff>
      <xdr:row>45</xdr:row>
      <xdr:rowOff>9523</xdr:rowOff>
    </xdr:from>
    <xdr:to>
      <xdr:col>7</xdr:col>
      <xdr:colOff>1323957</xdr:colOff>
      <xdr:row>50</xdr:row>
      <xdr:rowOff>101060</xdr:rowOff>
    </xdr:to>
    <xdr:sp macro="" textlink="">
      <xdr:nvSpPr>
        <xdr:cNvPr id="55" name="Textfeld 54">
          <a:extLst>
            <a:ext uri="{FF2B5EF4-FFF2-40B4-BE49-F238E27FC236}">
              <a16:creationId xmlns:a16="http://schemas.microsoft.com/office/drawing/2014/main" id="{00000000-0008-0000-3700-000037000000}"/>
            </a:ext>
          </a:extLst>
        </xdr:cNvPr>
        <xdr:cNvSpPr txBox="1"/>
      </xdr:nvSpPr>
      <xdr:spPr>
        <a:xfrm>
          <a:off x="2914650" y="5838823"/>
          <a:ext cx="9534525" cy="1047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a:t>
          </a:r>
        </a:p>
        <a:p>
          <a:pPr algn="l"/>
          <a:r>
            <a:rPr lang="de-DE" sz="1100" baseline="0"/>
            <a:t>b) UICC-Stadium 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Wiedererkrankung</a:t>
          </a:r>
          <a:endParaRPr lang="de-DE">
            <a:effectLst/>
          </a:endParaRPr>
        </a:p>
        <a:p>
          <a:pPr algn="l"/>
          <a:endParaRPr lang="de-DE" sz="1100"/>
        </a:p>
      </xdr:txBody>
    </xdr:sp>
    <xdr:clientData/>
  </xdr:twoCellAnchor>
  <xdr:twoCellAnchor>
    <xdr:from>
      <xdr:col>1</xdr:col>
      <xdr:colOff>0</xdr:colOff>
      <xdr:row>40</xdr:row>
      <xdr:rowOff>0</xdr:rowOff>
    </xdr:from>
    <xdr:to>
      <xdr:col>2</xdr:col>
      <xdr:colOff>599969</xdr:colOff>
      <xdr:row>41</xdr:row>
      <xdr:rowOff>101151</xdr:rowOff>
    </xdr:to>
    <xdr:sp macro="" textlink="">
      <xdr:nvSpPr>
        <xdr:cNvPr id="623" name="Textfeld 622">
          <a:extLst>
            <a:ext uri="{FF2B5EF4-FFF2-40B4-BE49-F238E27FC236}">
              <a16:creationId xmlns:a16="http://schemas.microsoft.com/office/drawing/2014/main" id="{00000000-0008-0000-3700-00006F020000}"/>
            </a:ext>
          </a:extLst>
        </xdr:cNvPr>
        <xdr:cNvSpPr txBox="1"/>
      </xdr:nvSpPr>
      <xdr:spPr>
        <a:xfrm>
          <a:off x="762000" y="7162800"/>
          <a:ext cx="15144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XML wird akzeptiert</a:t>
          </a:r>
        </a:p>
      </xdr:txBody>
    </xdr:sp>
    <xdr:clientData/>
  </xdr:twoCellAnchor>
  <xdr:twoCellAnchor>
    <xdr:from>
      <xdr:col>4</xdr:col>
      <xdr:colOff>299086</xdr:colOff>
      <xdr:row>40</xdr:row>
      <xdr:rowOff>9525</xdr:rowOff>
    </xdr:from>
    <xdr:to>
      <xdr:col>5</xdr:col>
      <xdr:colOff>3705225</xdr:colOff>
      <xdr:row>41</xdr:row>
      <xdr:rowOff>110676</xdr:rowOff>
    </xdr:to>
    <xdr:sp macro="" textlink="">
      <xdr:nvSpPr>
        <xdr:cNvPr id="624" name="Textfeld 623">
          <a:extLst>
            <a:ext uri="{FF2B5EF4-FFF2-40B4-BE49-F238E27FC236}">
              <a16:creationId xmlns:a16="http://schemas.microsoft.com/office/drawing/2014/main" id="{00000000-0008-0000-3700-000070020000}"/>
            </a:ext>
          </a:extLst>
        </xdr:cNvPr>
        <xdr:cNvSpPr txBox="1"/>
      </xdr:nvSpPr>
      <xdr:spPr>
        <a:xfrm>
          <a:off x="2756536" y="7686675"/>
          <a:ext cx="5282564"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a:t>XML</a:t>
          </a:r>
          <a:r>
            <a:rPr lang="de-DE" sz="1100" baseline="0"/>
            <a:t> wird nicht akzeptiert: Bitte wenden Sie sich an Ihren Tumordokumentationshersteller</a:t>
          </a:r>
          <a:endParaRPr lang="de-DE" sz="1100"/>
        </a:p>
      </xdr:txBody>
    </xdr:sp>
    <xdr:clientData/>
  </xdr:twoCellAnchor>
  <xdr:twoCellAnchor>
    <xdr:from>
      <xdr:col>5</xdr:col>
      <xdr:colOff>0</xdr:colOff>
      <xdr:row>251</xdr:row>
      <xdr:rowOff>0</xdr:rowOff>
    </xdr:from>
    <xdr:to>
      <xdr:col>5</xdr:col>
      <xdr:colOff>0</xdr:colOff>
      <xdr:row>253</xdr:row>
      <xdr:rowOff>38100</xdr:rowOff>
    </xdr:to>
    <xdr:cxnSp macro="">
      <xdr:nvCxnSpPr>
        <xdr:cNvPr id="672" name="Gerade Verbindung 671">
          <a:extLst>
            <a:ext uri="{FF2B5EF4-FFF2-40B4-BE49-F238E27FC236}">
              <a16:creationId xmlns:a16="http://schemas.microsoft.com/office/drawing/2014/main" id="{00000000-0008-0000-3700-0000A0020000}"/>
            </a:ext>
          </a:extLst>
        </xdr:cNvPr>
        <xdr:cNvCxnSpPr/>
      </xdr:nvCxnSpPr>
      <xdr:spPr>
        <a:xfrm>
          <a:off x="4791075" y="3127057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362</xdr:row>
      <xdr:rowOff>85726</xdr:rowOff>
    </xdr:from>
    <xdr:to>
      <xdr:col>2</xdr:col>
      <xdr:colOff>0</xdr:colOff>
      <xdr:row>363</xdr:row>
      <xdr:rowOff>0</xdr:rowOff>
    </xdr:to>
    <xdr:cxnSp macro="">
      <xdr:nvCxnSpPr>
        <xdr:cNvPr id="82" name="Gerade Verbindung 81">
          <a:extLst>
            <a:ext uri="{FF2B5EF4-FFF2-40B4-BE49-F238E27FC236}">
              <a16:creationId xmlns:a16="http://schemas.microsoft.com/office/drawing/2014/main" id="{00000000-0008-0000-3700-000052000000}"/>
            </a:ext>
          </a:extLst>
        </xdr:cNvPr>
        <xdr:cNvCxnSpPr/>
      </xdr:nvCxnSpPr>
      <xdr:spPr>
        <a:xfrm flipV="1">
          <a:off x="1219200" y="71294626"/>
          <a:ext cx="0" cy="124777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579120</xdr:colOff>
      <xdr:row>330</xdr:row>
      <xdr:rowOff>123825</xdr:rowOff>
    </xdr:from>
    <xdr:to>
      <xdr:col>4</xdr:col>
      <xdr:colOff>247</xdr:colOff>
      <xdr:row>330</xdr:row>
      <xdr:rowOff>133350</xdr:rowOff>
    </xdr:to>
    <xdr:cxnSp macro="">
      <xdr:nvCxnSpPr>
        <xdr:cNvPr id="84" name="Gerade Verbindung mit Pfeil 83">
          <a:extLst>
            <a:ext uri="{FF2B5EF4-FFF2-40B4-BE49-F238E27FC236}">
              <a16:creationId xmlns:a16="http://schemas.microsoft.com/office/drawing/2014/main" id="{00000000-0008-0000-3700-000054000000}"/>
            </a:ext>
          </a:extLst>
        </xdr:cNvPr>
        <xdr:cNvCxnSpPr/>
      </xdr:nvCxnSpPr>
      <xdr:spPr>
        <a:xfrm>
          <a:off x="1798320" y="62712600"/>
          <a:ext cx="659377"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312</xdr:row>
      <xdr:rowOff>177165</xdr:rowOff>
    </xdr:from>
    <xdr:to>
      <xdr:col>4</xdr:col>
      <xdr:colOff>758234</xdr:colOff>
      <xdr:row>312</xdr:row>
      <xdr:rowOff>171450</xdr:rowOff>
    </xdr:to>
    <xdr:cxnSp macro="">
      <xdr:nvCxnSpPr>
        <xdr:cNvPr id="85" name="Gerade Verbindung mit Pfeil 84">
          <a:extLst>
            <a:ext uri="{FF2B5EF4-FFF2-40B4-BE49-F238E27FC236}">
              <a16:creationId xmlns:a16="http://schemas.microsoft.com/office/drawing/2014/main" id="{00000000-0008-0000-3700-000055000000}"/>
            </a:ext>
          </a:extLst>
        </xdr:cNvPr>
        <xdr:cNvCxnSpPr/>
      </xdr:nvCxnSpPr>
      <xdr:spPr>
        <a:xfrm>
          <a:off x="1971675" y="57473850"/>
          <a:ext cx="1428750"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552451</xdr:colOff>
      <xdr:row>12</xdr:row>
      <xdr:rowOff>9525</xdr:rowOff>
    </xdr:from>
    <xdr:to>
      <xdr:col>2</xdr:col>
      <xdr:colOff>594109</xdr:colOff>
      <xdr:row>13</xdr:row>
      <xdr:rowOff>110676</xdr:rowOff>
    </xdr:to>
    <xdr:sp macro="" textlink="">
      <xdr:nvSpPr>
        <xdr:cNvPr id="86" name="Textfeld 85">
          <a:extLst>
            <a:ext uri="{FF2B5EF4-FFF2-40B4-BE49-F238E27FC236}">
              <a16:creationId xmlns:a16="http://schemas.microsoft.com/office/drawing/2014/main" id="{00000000-0008-0000-3700-000056000000}"/>
            </a:ext>
          </a:extLst>
        </xdr:cNvPr>
        <xdr:cNvSpPr txBox="1"/>
      </xdr:nvSpPr>
      <xdr:spPr>
        <a:xfrm>
          <a:off x="552451" y="2352675"/>
          <a:ext cx="1260858"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519430</xdr:colOff>
      <xdr:row>15</xdr:row>
      <xdr:rowOff>0</xdr:rowOff>
    </xdr:from>
    <xdr:to>
      <xdr:col>2</xdr:col>
      <xdr:colOff>600105</xdr:colOff>
      <xdr:row>16</xdr:row>
      <xdr:rowOff>101151</xdr:rowOff>
    </xdr:to>
    <xdr:sp macro="" textlink="">
      <xdr:nvSpPr>
        <xdr:cNvPr id="87" name="Textfeld 86">
          <a:extLst>
            <a:ext uri="{FF2B5EF4-FFF2-40B4-BE49-F238E27FC236}">
              <a16:creationId xmlns:a16="http://schemas.microsoft.com/office/drawing/2014/main" id="{00000000-0008-0000-3700-000057000000}"/>
            </a:ext>
          </a:extLst>
        </xdr:cNvPr>
        <xdr:cNvSpPr txBox="1"/>
      </xdr:nvSpPr>
      <xdr:spPr>
        <a:xfrm>
          <a:off x="508000" y="2834640"/>
          <a:ext cx="1351915" cy="28765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Strukturvalidierung</a:t>
          </a:r>
        </a:p>
      </xdr:txBody>
    </xdr:sp>
    <xdr:clientData/>
  </xdr:twoCellAnchor>
  <xdr:twoCellAnchor>
    <xdr:from>
      <xdr:col>3</xdr:col>
      <xdr:colOff>638098</xdr:colOff>
      <xdr:row>15</xdr:row>
      <xdr:rowOff>9526</xdr:rowOff>
    </xdr:from>
    <xdr:to>
      <xdr:col>7</xdr:col>
      <xdr:colOff>1325583</xdr:colOff>
      <xdr:row>19</xdr:row>
      <xdr:rowOff>38100</xdr:rowOff>
    </xdr:to>
    <xdr:sp macro="" textlink="">
      <xdr:nvSpPr>
        <xdr:cNvPr id="88" name="Textfeld 87">
          <a:extLst>
            <a:ext uri="{FF2B5EF4-FFF2-40B4-BE49-F238E27FC236}">
              <a16:creationId xmlns:a16="http://schemas.microsoft.com/office/drawing/2014/main" id="{00000000-0008-0000-3700-000058000000}"/>
            </a:ext>
          </a:extLst>
        </xdr:cNvPr>
        <xdr:cNvSpPr txBox="1"/>
      </xdr:nvSpPr>
      <xdr:spPr>
        <a:xfrm>
          <a:off x="2457373" y="2924176"/>
          <a:ext cx="12479446" cy="7905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endParaRPr lang="de-DE" sz="1000" b="0">
            <a:latin typeface="Arial" panose="020B0604020202020204" pitchFamily="34" charset="0"/>
            <a:cs typeface="Arial" panose="020B0604020202020204" pitchFamily="34" charset="0"/>
          </a:endParaRP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89" name="Textfeld 88">
          <a:extLst>
            <a:ext uri="{FF2B5EF4-FFF2-40B4-BE49-F238E27FC236}">
              <a16:creationId xmlns:a16="http://schemas.microsoft.com/office/drawing/2014/main" id="{00000000-0008-0000-3700-000059000000}"/>
            </a:ext>
          </a:extLst>
        </xdr:cNvPr>
        <xdr:cNvSpPr txBox="1"/>
      </xdr:nvSpPr>
      <xdr:spPr>
        <a:xfrm>
          <a:off x="2457450" y="3783157"/>
          <a:ext cx="12477750" cy="164609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algn="l"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gn="l">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a:t>
          </a:r>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90" name="Textfeld 89">
          <a:extLst>
            <a:ext uri="{FF2B5EF4-FFF2-40B4-BE49-F238E27FC236}">
              <a16:creationId xmlns:a16="http://schemas.microsoft.com/office/drawing/2014/main" id="{00000000-0008-0000-3700-00005A000000}"/>
            </a:ext>
          </a:extLst>
        </xdr:cNvPr>
        <xdr:cNvSpPr txBox="1"/>
      </xdr:nvSpPr>
      <xdr:spPr>
        <a:xfrm>
          <a:off x="619125" y="8639175"/>
          <a:ext cx="12096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Ausschluss Falldatensätze</a:t>
          </a:r>
        </a:p>
      </xdr:txBody>
    </xdr:sp>
    <xdr:clientData/>
  </xdr:twoCellAnchor>
  <xdr:twoCellAnchor>
    <xdr:from>
      <xdr:col>4</xdr:col>
      <xdr:colOff>0</xdr:colOff>
      <xdr:row>45</xdr:row>
      <xdr:rowOff>9522</xdr:rowOff>
    </xdr:from>
    <xdr:to>
      <xdr:col>7</xdr:col>
      <xdr:colOff>1323957</xdr:colOff>
      <xdr:row>52</xdr:row>
      <xdr:rowOff>83883</xdr:rowOff>
    </xdr:to>
    <xdr:sp macro="" textlink="">
      <xdr:nvSpPr>
        <xdr:cNvPr id="91" name="Textfeld 90">
          <a:extLst>
            <a:ext uri="{FF2B5EF4-FFF2-40B4-BE49-F238E27FC236}">
              <a16:creationId xmlns:a16="http://schemas.microsoft.com/office/drawing/2014/main" id="{00000000-0008-0000-3700-00005B000000}"/>
            </a:ext>
          </a:extLst>
        </xdr:cNvPr>
        <xdr:cNvSpPr txBox="1"/>
      </xdr:nvSpPr>
      <xdr:spPr>
        <a:xfrm>
          <a:off x="2522220" y="8322942"/>
          <a:ext cx="12799695" cy="13696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solidFill>
                <a:schemeClr val="dk1"/>
              </a:solidFill>
              <a:effectLst/>
              <a:latin typeface="Arial" panose="020B0604020202020204" pitchFamily="34" charset="0"/>
              <a:ea typeface="+mn-ea"/>
              <a:cs typeface="Arial" panose="020B0604020202020204" pitchFamily="34" charset="0"/>
            </a:rPr>
            <a:t>a) Nicht verwertbare Falldatensätze: wichtige Pflichtfelder fehlen oder sind nicht korrekt ausgefüllt (NV)</a:t>
          </a:r>
          <a:endParaRPr lang="de-DE" sz="1000">
            <a:effectLst/>
            <a:latin typeface="Arial" panose="020B0604020202020204" pitchFamily="34" charset="0"/>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b) UICC-Stadium 0 (S0)</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Beoachtungsjahr gehören (A)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f) kein Zentrumsfall</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47</xdr:row>
      <xdr:rowOff>0</xdr:rowOff>
    </xdr:from>
    <xdr:to>
      <xdr:col>4</xdr:col>
      <xdr:colOff>0</xdr:colOff>
      <xdr:row>47</xdr:row>
      <xdr:rowOff>9524</xdr:rowOff>
    </xdr:to>
    <xdr:cxnSp macro="">
      <xdr:nvCxnSpPr>
        <xdr:cNvPr id="93" name="Gerade Verbindung mit Pfeil 92">
          <a:extLst>
            <a:ext uri="{FF2B5EF4-FFF2-40B4-BE49-F238E27FC236}">
              <a16:creationId xmlns:a16="http://schemas.microsoft.com/office/drawing/2014/main" id="{00000000-0008-0000-3700-00005D000000}"/>
            </a:ext>
          </a:extLst>
        </xdr:cNvPr>
        <xdr:cNvCxnSpPr/>
      </xdr:nvCxnSpPr>
      <xdr:spPr>
        <a:xfrm flipV="1">
          <a:off x="1971675" y="9010650"/>
          <a:ext cx="676275" cy="952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311</xdr:row>
      <xdr:rowOff>9525</xdr:rowOff>
    </xdr:from>
    <xdr:to>
      <xdr:col>3</xdr:col>
      <xdr:colOff>57150</xdr:colOff>
      <xdr:row>313</xdr:row>
      <xdr:rowOff>123824</xdr:rowOff>
    </xdr:to>
    <xdr:sp macro="" textlink="">
      <xdr:nvSpPr>
        <xdr:cNvPr id="96" name="Textfeld 95">
          <a:extLst>
            <a:ext uri="{FF2B5EF4-FFF2-40B4-BE49-F238E27FC236}">
              <a16:creationId xmlns:a16="http://schemas.microsoft.com/office/drawing/2014/main" id="{00000000-0008-0000-3700-000060000000}"/>
            </a:ext>
          </a:extLst>
        </xdr:cNvPr>
        <xdr:cNvSpPr txBox="1"/>
      </xdr:nvSpPr>
      <xdr:spPr>
        <a:xfrm>
          <a:off x="666750" y="54330600"/>
          <a:ext cx="1219200"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r>
            <a:rPr lang="de-DE" sz="1000" baseline="0">
              <a:latin typeface="Arial" panose="020B0604020202020204" pitchFamily="34" charset="0"/>
              <a:cs typeface="Arial" panose="020B0604020202020204" pitchFamily="34" charset="0"/>
            </a:rPr>
            <a:t> Follow-Up-Meldungen</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794385</xdr:colOff>
      <xdr:row>310</xdr:row>
      <xdr:rowOff>158114</xdr:rowOff>
    </xdr:from>
    <xdr:to>
      <xdr:col>6</xdr:col>
      <xdr:colOff>2686050</xdr:colOff>
      <xdr:row>317</xdr:row>
      <xdr:rowOff>114300</xdr:rowOff>
    </xdr:to>
    <xdr:sp macro="" textlink="">
      <xdr:nvSpPr>
        <xdr:cNvPr id="97" name="Textfeld 96">
          <a:extLst>
            <a:ext uri="{FF2B5EF4-FFF2-40B4-BE49-F238E27FC236}">
              <a16:creationId xmlns:a16="http://schemas.microsoft.com/office/drawing/2014/main" id="{00000000-0008-0000-3700-000061000000}"/>
            </a:ext>
          </a:extLst>
        </xdr:cNvPr>
        <xdr:cNvSpPr txBox="1"/>
      </xdr:nvSpPr>
      <xdr:spPr>
        <a:xfrm>
          <a:off x="3251835" y="57393839"/>
          <a:ext cx="8425815" cy="149923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Arial" panose="020B0604020202020204" pitchFamily="34" charset="0"/>
              <a:cs typeface="Arial" panose="020B0604020202020204" pitchFamily="34" charset="0"/>
            </a:rPr>
            <a:t>Überprüfung</a:t>
          </a:r>
          <a:r>
            <a:rPr lang="de-DE" sz="1000" baseline="0">
              <a:latin typeface="Arial" panose="020B0604020202020204" pitchFamily="34" charset="0"/>
              <a:cs typeface="Arial" panose="020B0604020202020204" pitchFamily="34" charset="0"/>
            </a:rPr>
            <a:t> der Felder Q1 - Q7</a:t>
          </a:r>
        </a:p>
        <a:p>
          <a:pPr algn="l"/>
          <a:r>
            <a:rPr lang="de-DE" sz="1000" baseline="0">
              <a:latin typeface="Arial" panose="020B0604020202020204" pitchFamily="34" charset="0"/>
              <a:cs typeface="Arial" panose="020B0604020202020204" pitchFamily="34" charset="0"/>
            </a:rPr>
            <a:t>1) Liegt eine Information im Block Q1-Q7 vor, müssen alle Felder Q1-Q7 bearbeitet sein. Wenn dies nicht der Fall ist:</a:t>
          </a:r>
        </a:p>
        <a:p>
          <a:pPr algn="l"/>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Unvollständige Follow-Up-Meldung – Bitte wenden Sie sich an Ihren Tumordokumentationshersteller"</a:t>
          </a:r>
          <a:endParaRPr lang="de-DE" sz="1000" baseline="0">
            <a:latin typeface="Arial" panose="020B0604020202020204" pitchFamily="34" charset="0"/>
            <a:cs typeface="Arial" panose="020B0604020202020204" pitchFamily="34" charset="0"/>
          </a:endParaRPr>
        </a:p>
        <a:p>
          <a:pPr algn="l"/>
          <a:r>
            <a:rPr lang="de-DE" sz="1000" baseline="0">
              <a:latin typeface="Arial" panose="020B0604020202020204" pitchFamily="34" charset="0"/>
              <a:cs typeface="Arial" panose="020B0604020202020204" pitchFamily="34" charset="0"/>
            </a:rPr>
            <a:t>2) Folge der Follow-Up-Meldung Q2-Q5 (Spalten)</a:t>
          </a:r>
        </a:p>
        <a:p>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0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1 – 3</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0</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3 </a:t>
          </a:r>
          <a:r>
            <a:rPr lang="de-DE" sz="1000" b="0">
              <a:solidFill>
                <a:sysClr val="windowText" lastClr="000000"/>
              </a:solidFill>
              <a:effectLst/>
              <a:latin typeface="Arial" panose="020B0604020202020204" pitchFamily="34" charset="0"/>
              <a:ea typeface="+mn-ea"/>
              <a:cs typeface="Arial" panose="020B0604020202020204" pitchFamily="34" charset="0"/>
            </a:rPr>
            <a:t>; 3</a:t>
          </a:r>
          <a:r>
            <a:rPr lang="de-DE" sz="1000" b="0" baseline="0">
              <a:solidFill>
                <a:sysClr val="windowText" lastClr="000000"/>
              </a:solidFill>
              <a:effectLst/>
              <a:latin typeface="Arial" panose="020B0604020202020204" pitchFamily="34" charset="0"/>
              <a:ea typeface="+mn-ea"/>
              <a:cs typeface="Arial" panose="020B0604020202020204" pitchFamily="34" charset="0"/>
            </a:rPr>
            <a:t> - 2</a:t>
          </a:r>
          <a:endParaRPr lang="de-DE" sz="1000" b="0">
            <a:solidFill>
              <a:sysClr val="windowText" lastClr="000000"/>
            </a:solidFill>
            <a:effectLst/>
            <a:latin typeface="Arial" panose="020B0604020202020204" pitchFamily="34" charset="0"/>
            <a:ea typeface="+mn-ea"/>
            <a:cs typeface="Arial" panose="020B0604020202020204" pitchFamily="34" charset="0"/>
          </a:endParaRPr>
        </a:p>
        <a:p>
          <a:r>
            <a:rPr lang="de-DE" sz="1000" b="0">
              <a:solidFill>
                <a:sysClr val="windowText" lastClr="000000"/>
              </a:solidFill>
              <a:effectLst/>
              <a:latin typeface="Arial" panose="020B0604020202020204" pitchFamily="34" charset="0"/>
              <a:ea typeface="+mn-ea"/>
              <a:cs typeface="Arial" panose="020B0604020202020204" pitchFamily="34" charset="0"/>
            </a:rPr>
            <a:t>3) </a:t>
          </a:r>
          <a:r>
            <a:rPr lang="de-DE" sz="1000" b="0" baseline="0">
              <a:solidFill>
                <a:sysClr val="windowText" lastClr="000000"/>
              </a:solidFill>
              <a:effectLst/>
              <a:latin typeface="Arial" panose="020B0604020202020204" pitchFamily="34" charset="0"/>
              <a:ea typeface="+mn-ea"/>
              <a:cs typeface="Arial" panose="020B0604020202020204" pitchFamily="34" charset="0"/>
            </a:rPr>
            <a:t> Innerhalb einer Follow-Up-Meldung (Zeile): </a:t>
          </a:r>
          <a:r>
            <a:rPr lang="de-DE" sz="1000" b="0" i="0" baseline="0">
              <a:solidFill>
                <a:sysClr val="windowText" lastClr="000000"/>
              </a:solidFill>
              <a:effectLst/>
              <a:latin typeface="Arial" panose="020B0604020202020204" pitchFamily="34" charset="0"/>
              <a:ea typeface="+mn-ea"/>
              <a:cs typeface="Arial" panose="020B0604020202020204" pitchFamily="34" charset="0"/>
            </a:rPr>
            <a:t>Wenn zwischen Q2 und Q5 eine 3 geschrieben wird, </a:t>
          </a:r>
          <a:r>
            <a:rPr lang="de-DE" sz="1000" b="0" i="0" strike="noStrike" baseline="0">
              <a:solidFill>
                <a:sysClr val="windowText" lastClr="000000"/>
              </a:solidFill>
              <a:effectLst/>
              <a:latin typeface="Arial" panose="020B0604020202020204" pitchFamily="34" charset="0"/>
              <a:ea typeface="+mn-ea"/>
              <a:cs typeface="Arial" panose="020B0604020202020204" pitchFamily="34" charset="0"/>
            </a:rPr>
            <a:t>darf </a:t>
          </a:r>
          <a:r>
            <a:rPr lang="de-DE" sz="1000" b="0" i="0" baseline="0">
              <a:solidFill>
                <a:sysClr val="windowText" lastClr="000000"/>
              </a:solidFill>
              <a:effectLst/>
              <a:latin typeface="Arial" panose="020B0604020202020204" pitchFamily="34" charset="0"/>
              <a:ea typeface="+mn-ea"/>
              <a:cs typeface="Arial" panose="020B0604020202020204" pitchFamily="34" charset="0"/>
            </a:rPr>
            <a:t>bei dieser Follow-Up-Meldung</a:t>
          </a:r>
        </a:p>
        <a:p>
          <a:r>
            <a:rPr lang="de-DE" sz="1000" b="0" i="0" baseline="0">
              <a:solidFill>
                <a:sysClr val="windowText" lastClr="000000"/>
              </a:solidFill>
              <a:effectLst/>
              <a:latin typeface="Arial" panose="020B0604020202020204" pitchFamily="34" charset="0"/>
              <a:ea typeface="+mn-ea"/>
              <a:cs typeface="Arial" panose="020B0604020202020204" pitchFamily="34" charset="0"/>
            </a:rPr>
            <a:t>     zwischen  Q2 und Q5 keine 0 oder 1 stehen. "</a:t>
          </a:r>
          <a:r>
            <a:rPr lang="de-DE" sz="1000" b="0" i="0">
              <a:solidFill>
                <a:sysClr val="windowText" lastClr="000000"/>
              </a:solidFill>
              <a:effectLst/>
              <a:latin typeface="Arial" panose="020B0604020202020204" pitchFamily="34" charset="0"/>
              <a:ea typeface="+mn-ea"/>
              <a:cs typeface="Arial" panose="020B0604020202020204" pitchFamily="34" charset="0"/>
            </a:rPr>
            <a:t>Strukturfehler XML – Informationen zu Follow-Up-Meldung </a:t>
          </a:r>
          <a:r>
            <a:rPr lang="de-DE" sz="1000" b="0">
              <a:solidFill>
                <a:sysClr val="windowText" lastClr="000000"/>
              </a:solidFill>
              <a:effectLst/>
              <a:latin typeface="Arial" panose="020B0604020202020204" pitchFamily="34" charset="0"/>
              <a:ea typeface="+mn-ea"/>
              <a:cs typeface="Arial" panose="020B0604020202020204" pitchFamily="34" charset="0"/>
            </a:rPr>
            <a:t>nicht in Ordnung - Bitte wenden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Sie sich an Ihren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Tumordokumentationshersteller"</a:t>
          </a:r>
          <a:endParaRPr lang="de-DE" sz="10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xdr:row>
      <xdr:rowOff>0</xdr:rowOff>
    </xdr:from>
    <xdr:to>
      <xdr:col>3</xdr:col>
      <xdr:colOff>114300</xdr:colOff>
      <xdr:row>41</xdr:row>
      <xdr:rowOff>161925</xdr:rowOff>
    </xdr:to>
    <xdr:sp macro="" textlink="">
      <xdr:nvSpPr>
        <xdr:cNvPr id="115" name="Textfeld 114">
          <a:extLst>
            <a:ext uri="{FF2B5EF4-FFF2-40B4-BE49-F238E27FC236}">
              <a16:creationId xmlns:a16="http://schemas.microsoft.com/office/drawing/2014/main" id="{00000000-0008-0000-3700-000073000000}"/>
            </a:ext>
          </a:extLst>
        </xdr:cNvPr>
        <xdr:cNvSpPr txBox="1"/>
      </xdr:nvSpPr>
      <xdr:spPr>
        <a:xfrm>
          <a:off x="609600" y="7677150"/>
          <a:ext cx="1333500" cy="352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xdr:txBody>
    </xdr:sp>
    <xdr:clientData/>
  </xdr:twoCellAnchor>
  <xdr:twoCellAnchor>
    <xdr:from>
      <xdr:col>4</xdr:col>
      <xdr:colOff>19050</xdr:colOff>
      <xdr:row>40</xdr:row>
      <xdr:rowOff>9525</xdr:rowOff>
    </xdr:from>
    <xdr:to>
      <xdr:col>5</xdr:col>
      <xdr:colOff>3695700</xdr:colOff>
      <xdr:row>41</xdr:row>
      <xdr:rowOff>110676</xdr:rowOff>
    </xdr:to>
    <xdr:sp macro="" textlink="">
      <xdr:nvSpPr>
        <xdr:cNvPr id="116" name="Textfeld 115">
          <a:extLst>
            <a:ext uri="{FF2B5EF4-FFF2-40B4-BE49-F238E27FC236}">
              <a16:creationId xmlns:a16="http://schemas.microsoft.com/office/drawing/2014/main" id="{00000000-0008-0000-3700-000074000000}"/>
            </a:ext>
          </a:extLst>
        </xdr:cNvPr>
        <xdr:cNvSpPr txBox="1"/>
      </xdr:nvSpPr>
      <xdr:spPr>
        <a:xfrm>
          <a:off x="2476500" y="7686675"/>
          <a:ext cx="5553075"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endParaRPr lang="de-DE" sz="1000">
            <a:latin typeface="Arial" panose="020B0604020202020204" pitchFamily="34" charset="0"/>
            <a:cs typeface="Arial" panose="020B0604020202020204" pitchFamily="34" charset="0"/>
          </a:endParaRPr>
        </a:p>
      </xdr:txBody>
    </xdr:sp>
    <xdr:clientData/>
  </xdr:twoCellAnchor>
  <xdr:twoCellAnchor>
    <xdr:from>
      <xdr:col>2</xdr:col>
      <xdr:colOff>0</xdr:colOff>
      <xdr:row>191</xdr:row>
      <xdr:rowOff>0</xdr:rowOff>
    </xdr:from>
    <xdr:to>
      <xdr:col>4</xdr:col>
      <xdr:colOff>1884042</xdr:colOff>
      <xdr:row>191</xdr:row>
      <xdr:rowOff>9525</xdr:rowOff>
    </xdr:to>
    <xdr:cxnSp macro="">
      <xdr:nvCxnSpPr>
        <xdr:cNvPr id="118" name="Gerade Verbindung 117">
          <a:extLst>
            <a:ext uri="{FF2B5EF4-FFF2-40B4-BE49-F238E27FC236}">
              <a16:creationId xmlns:a16="http://schemas.microsoft.com/office/drawing/2014/main" id="{00000000-0008-0000-3700-000076000000}"/>
            </a:ext>
          </a:extLst>
        </xdr:cNvPr>
        <xdr:cNvCxnSpPr/>
      </xdr:nvCxnSpPr>
      <xdr:spPr>
        <a:xfrm flipH="1" flipV="1">
          <a:off x="1314450" y="35918775"/>
          <a:ext cx="3162301" cy="95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191</xdr:row>
      <xdr:rowOff>0</xdr:rowOff>
    </xdr:from>
    <xdr:to>
      <xdr:col>2</xdr:col>
      <xdr:colOff>14288</xdr:colOff>
      <xdr:row>196</xdr:row>
      <xdr:rowOff>47625</xdr:rowOff>
    </xdr:to>
    <xdr:cxnSp macro="">
      <xdr:nvCxnSpPr>
        <xdr:cNvPr id="119" name="Gerade Verbindung mit Pfeil 118">
          <a:extLst>
            <a:ext uri="{FF2B5EF4-FFF2-40B4-BE49-F238E27FC236}">
              <a16:creationId xmlns:a16="http://schemas.microsoft.com/office/drawing/2014/main" id="{00000000-0008-0000-3700-000077000000}"/>
            </a:ext>
          </a:extLst>
        </xdr:cNvPr>
        <xdr:cNvCxnSpPr>
          <a:endCxn id="121" idx="0"/>
        </xdr:cNvCxnSpPr>
      </xdr:nvCxnSpPr>
      <xdr:spPr>
        <a:xfrm>
          <a:off x="1219201" y="36090225"/>
          <a:ext cx="14287" cy="10001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187</xdr:row>
      <xdr:rowOff>0</xdr:rowOff>
    </xdr:from>
    <xdr:to>
      <xdr:col>5</xdr:col>
      <xdr:colOff>2</xdr:colOff>
      <xdr:row>196</xdr:row>
      <xdr:rowOff>28575</xdr:rowOff>
    </xdr:to>
    <xdr:cxnSp macro="">
      <xdr:nvCxnSpPr>
        <xdr:cNvPr id="120" name="Gerade Verbindung mit Pfeil 119">
          <a:extLst>
            <a:ext uri="{FF2B5EF4-FFF2-40B4-BE49-F238E27FC236}">
              <a16:creationId xmlns:a16="http://schemas.microsoft.com/office/drawing/2014/main" id="{00000000-0008-0000-3700-000078000000}"/>
            </a:ext>
          </a:extLst>
        </xdr:cNvPr>
        <xdr:cNvCxnSpPr/>
      </xdr:nvCxnSpPr>
      <xdr:spPr>
        <a:xfrm flipH="1">
          <a:off x="4333875" y="34568130"/>
          <a:ext cx="2" cy="250317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196</xdr:row>
      <xdr:rowOff>47625</xdr:rowOff>
    </xdr:from>
    <xdr:to>
      <xdr:col>3</xdr:col>
      <xdr:colOff>9525</xdr:colOff>
      <xdr:row>198</xdr:row>
      <xdr:rowOff>66675</xdr:rowOff>
    </xdr:to>
    <xdr:sp macro="" textlink="">
      <xdr:nvSpPr>
        <xdr:cNvPr id="121" name="Textfeld 120">
          <a:extLst>
            <a:ext uri="{FF2B5EF4-FFF2-40B4-BE49-F238E27FC236}">
              <a16:creationId xmlns:a16="http://schemas.microsoft.com/office/drawing/2014/main" id="{00000000-0008-0000-3700-000079000000}"/>
            </a:ext>
          </a:extLst>
        </xdr:cNvPr>
        <xdr:cNvSpPr txBox="1"/>
      </xdr:nvSpPr>
      <xdr:spPr>
        <a:xfrm>
          <a:off x="628650" y="37090350"/>
          <a:ext cx="1209675"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3</xdr:col>
      <xdr:colOff>603886</xdr:colOff>
      <xdr:row>196</xdr:row>
      <xdr:rowOff>49530</xdr:rowOff>
    </xdr:from>
    <xdr:to>
      <xdr:col>5</xdr:col>
      <xdr:colOff>2486025</xdr:colOff>
      <xdr:row>197</xdr:row>
      <xdr:rowOff>158437</xdr:rowOff>
    </xdr:to>
    <xdr:sp macro="" textlink="">
      <xdr:nvSpPr>
        <xdr:cNvPr id="122" name="Textfeld 121">
          <a:extLst>
            <a:ext uri="{FF2B5EF4-FFF2-40B4-BE49-F238E27FC236}">
              <a16:creationId xmlns:a16="http://schemas.microsoft.com/office/drawing/2014/main" id="{00000000-0008-0000-3700-00007A000000}"/>
            </a:ext>
          </a:extLst>
        </xdr:cNvPr>
        <xdr:cNvSpPr txBox="1"/>
      </xdr:nvSpPr>
      <xdr:spPr>
        <a:xfrm>
          <a:off x="2432686" y="37092255"/>
          <a:ext cx="4387214" cy="29940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Feldermeldung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Kategorisierung</a:t>
          </a:r>
          <a:r>
            <a:rPr lang="de-DE" sz="1000" baseline="0">
              <a:solidFill>
                <a:schemeClr val="dk1"/>
              </a:solidFill>
              <a:effectLst/>
              <a:latin typeface="Arial" panose="020B0604020202020204" pitchFamily="34" charset="0"/>
              <a:ea typeface="+mn-ea"/>
              <a:cs typeface="Arial" panose="020B0604020202020204" pitchFamily="34" charset="0"/>
            </a:rPr>
            <a:t> in "Ausgeschlossene Falldatensätze"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28575</xdr:colOff>
      <xdr:row>298</xdr:row>
      <xdr:rowOff>9525</xdr:rowOff>
    </xdr:from>
    <xdr:to>
      <xdr:col>5</xdr:col>
      <xdr:colOff>28576</xdr:colOff>
      <xdr:row>298</xdr:row>
      <xdr:rowOff>9525</xdr:rowOff>
    </xdr:to>
    <xdr:cxnSp macro="">
      <xdr:nvCxnSpPr>
        <xdr:cNvPr id="124" name="Gerade Verbindung 123">
          <a:extLst>
            <a:ext uri="{FF2B5EF4-FFF2-40B4-BE49-F238E27FC236}">
              <a16:creationId xmlns:a16="http://schemas.microsoft.com/office/drawing/2014/main" id="{00000000-0008-0000-3700-00007C000000}"/>
            </a:ext>
          </a:extLst>
        </xdr:cNvPr>
        <xdr:cNvCxnSpPr/>
      </xdr:nvCxnSpPr>
      <xdr:spPr>
        <a:xfrm flipH="1">
          <a:off x="1247775" y="51854100"/>
          <a:ext cx="3114676"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298</xdr:row>
      <xdr:rowOff>9525</xdr:rowOff>
    </xdr:from>
    <xdr:to>
      <xdr:col>2</xdr:col>
      <xdr:colOff>19051</xdr:colOff>
      <xdr:row>303</xdr:row>
      <xdr:rowOff>9525</xdr:rowOff>
    </xdr:to>
    <xdr:cxnSp macro="">
      <xdr:nvCxnSpPr>
        <xdr:cNvPr id="125" name="Gerade Verbindung mit Pfeil 124">
          <a:extLst>
            <a:ext uri="{FF2B5EF4-FFF2-40B4-BE49-F238E27FC236}">
              <a16:creationId xmlns:a16="http://schemas.microsoft.com/office/drawing/2014/main" id="{00000000-0008-0000-3700-00007D000000}"/>
            </a:ext>
          </a:extLst>
        </xdr:cNvPr>
        <xdr:cNvCxnSpPr>
          <a:endCxn id="127" idx="0"/>
        </xdr:cNvCxnSpPr>
      </xdr:nvCxnSpPr>
      <xdr:spPr>
        <a:xfrm flipH="1">
          <a:off x="1223963" y="54816375"/>
          <a:ext cx="14288"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297</xdr:row>
      <xdr:rowOff>0</xdr:rowOff>
    </xdr:from>
    <xdr:to>
      <xdr:col>5</xdr:col>
      <xdr:colOff>0</xdr:colOff>
      <xdr:row>303</xdr:row>
      <xdr:rowOff>0</xdr:rowOff>
    </xdr:to>
    <xdr:cxnSp macro="">
      <xdr:nvCxnSpPr>
        <xdr:cNvPr id="126" name="Gerade Verbindung mit Pfeil 125">
          <a:extLst>
            <a:ext uri="{FF2B5EF4-FFF2-40B4-BE49-F238E27FC236}">
              <a16:creationId xmlns:a16="http://schemas.microsoft.com/office/drawing/2014/main" id="{00000000-0008-0000-3700-00007E000000}"/>
            </a:ext>
          </a:extLst>
        </xdr:cNvPr>
        <xdr:cNvCxnSpPr/>
      </xdr:nvCxnSpPr>
      <xdr:spPr>
        <a:xfrm>
          <a:off x="4667250" y="54435375"/>
          <a:ext cx="0" cy="1143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303</xdr:row>
      <xdr:rowOff>9525</xdr:rowOff>
    </xdr:from>
    <xdr:to>
      <xdr:col>3</xdr:col>
      <xdr:colOff>0</xdr:colOff>
      <xdr:row>305</xdr:row>
      <xdr:rowOff>85725</xdr:rowOff>
    </xdr:to>
    <xdr:sp macro="" textlink="">
      <xdr:nvSpPr>
        <xdr:cNvPr id="127" name="Textfeld 126">
          <a:extLst>
            <a:ext uri="{FF2B5EF4-FFF2-40B4-BE49-F238E27FC236}">
              <a16:creationId xmlns:a16="http://schemas.microsoft.com/office/drawing/2014/main" id="{00000000-0008-0000-3700-00007F000000}"/>
            </a:ext>
          </a:extLst>
        </xdr:cNvPr>
        <xdr:cNvSpPr txBox="1"/>
      </xdr:nvSpPr>
      <xdr:spPr>
        <a:xfrm>
          <a:off x="619125" y="55768875"/>
          <a:ext cx="1209675" cy="457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822962</xdr:colOff>
      <xdr:row>303</xdr:row>
      <xdr:rowOff>20955</xdr:rowOff>
    </xdr:from>
    <xdr:to>
      <xdr:col>5</xdr:col>
      <xdr:colOff>1104901</xdr:colOff>
      <xdr:row>304</xdr:row>
      <xdr:rowOff>133504</xdr:rowOff>
    </xdr:to>
    <xdr:sp macro="" textlink="">
      <xdr:nvSpPr>
        <xdr:cNvPr id="128" name="Textfeld 127">
          <a:extLst>
            <a:ext uri="{FF2B5EF4-FFF2-40B4-BE49-F238E27FC236}">
              <a16:creationId xmlns:a16="http://schemas.microsoft.com/office/drawing/2014/main" id="{00000000-0008-0000-3700-000080000000}"/>
            </a:ext>
          </a:extLst>
        </xdr:cNvPr>
        <xdr:cNvSpPr txBox="1"/>
      </xdr:nvSpPr>
      <xdr:spPr>
        <a:xfrm>
          <a:off x="3280412" y="55780305"/>
          <a:ext cx="2158364" cy="303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0</xdr:colOff>
      <xdr:row>305</xdr:row>
      <xdr:rowOff>85725</xdr:rowOff>
    </xdr:from>
    <xdr:to>
      <xdr:col>2</xdr:col>
      <xdr:colOff>4763</xdr:colOff>
      <xdr:row>311</xdr:row>
      <xdr:rowOff>44</xdr:rowOff>
    </xdr:to>
    <xdr:cxnSp macro="">
      <xdr:nvCxnSpPr>
        <xdr:cNvPr id="129" name="Gerade Verbindung mit Pfeil 128">
          <a:extLst>
            <a:ext uri="{FF2B5EF4-FFF2-40B4-BE49-F238E27FC236}">
              <a16:creationId xmlns:a16="http://schemas.microsoft.com/office/drawing/2014/main" id="{00000000-0008-0000-3700-000081000000}"/>
            </a:ext>
          </a:extLst>
        </xdr:cNvPr>
        <xdr:cNvCxnSpPr>
          <a:stCxn id="127" idx="2"/>
        </xdr:cNvCxnSpPr>
      </xdr:nvCxnSpPr>
      <xdr:spPr>
        <a:xfrm flipH="1">
          <a:off x="1219200" y="56226075"/>
          <a:ext cx="4763" cy="105731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320</xdr:row>
      <xdr:rowOff>0</xdr:rowOff>
    </xdr:from>
    <xdr:to>
      <xdr:col>5</xdr:col>
      <xdr:colOff>0</xdr:colOff>
      <xdr:row>320</xdr:row>
      <xdr:rowOff>0</xdr:rowOff>
    </xdr:to>
    <xdr:cxnSp macro="">
      <xdr:nvCxnSpPr>
        <xdr:cNvPr id="130" name="Gerade Verbindung 129">
          <a:extLst>
            <a:ext uri="{FF2B5EF4-FFF2-40B4-BE49-F238E27FC236}">
              <a16:creationId xmlns:a16="http://schemas.microsoft.com/office/drawing/2014/main" id="{00000000-0008-0000-3700-000082000000}"/>
            </a:ext>
          </a:extLst>
        </xdr:cNvPr>
        <xdr:cNvCxnSpPr/>
      </xdr:nvCxnSpPr>
      <xdr:spPr>
        <a:xfrm flipH="1">
          <a:off x="1314450" y="59340750"/>
          <a:ext cx="335280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642939</xdr:colOff>
      <xdr:row>320</xdr:row>
      <xdr:rowOff>0</xdr:rowOff>
    </xdr:from>
    <xdr:to>
      <xdr:col>2</xdr:col>
      <xdr:colOff>0</xdr:colOff>
      <xdr:row>325</xdr:row>
      <xdr:rowOff>47625</xdr:rowOff>
    </xdr:to>
    <xdr:cxnSp macro="">
      <xdr:nvCxnSpPr>
        <xdr:cNvPr id="131" name="Gerade Verbindung mit Pfeil 130">
          <a:extLst>
            <a:ext uri="{FF2B5EF4-FFF2-40B4-BE49-F238E27FC236}">
              <a16:creationId xmlns:a16="http://schemas.microsoft.com/office/drawing/2014/main" id="{00000000-0008-0000-3700-000083000000}"/>
            </a:ext>
          </a:extLst>
        </xdr:cNvPr>
        <xdr:cNvCxnSpPr/>
      </xdr:nvCxnSpPr>
      <xdr:spPr>
        <a:xfrm flipH="1">
          <a:off x="1300164" y="59340750"/>
          <a:ext cx="14286" cy="16383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317</xdr:row>
      <xdr:rowOff>152400</xdr:rowOff>
    </xdr:from>
    <xdr:to>
      <xdr:col>5</xdr:col>
      <xdr:colOff>19050</xdr:colOff>
      <xdr:row>325</xdr:row>
      <xdr:rowOff>0</xdr:rowOff>
    </xdr:to>
    <xdr:cxnSp macro="">
      <xdr:nvCxnSpPr>
        <xdr:cNvPr id="132" name="Gerade Verbindung mit Pfeil 131">
          <a:extLst>
            <a:ext uri="{FF2B5EF4-FFF2-40B4-BE49-F238E27FC236}">
              <a16:creationId xmlns:a16="http://schemas.microsoft.com/office/drawing/2014/main" id="{00000000-0008-0000-3700-000084000000}"/>
            </a:ext>
          </a:extLst>
        </xdr:cNvPr>
        <xdr:cNvCxnSpPr/>
      </xdr:nvCxnSpPr>
      <xdr:spPr>
        <a:xfrm flipH="1">
          <a:off x="4333876" y="58931175"/>
          <a:ext cx="19049" cy="2324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594360</xdr:colOff>
      <xdr:row>325</xdr:row>
      <xdr:rowOff>28575</xdr:rowOff>
    </xdr:from>
    <xdr:to>
      <xdr:col>2</xdr:col>
      <xdr:colOff>600193</xdr:colOff>
      <xdr:row>326</xdr:row>
      <xdr:rowOff>209550</xdr:rowOff>
    </xdr:to>
    <xdr:sp macro="" textlink="">
      <xdr:nvSpPr>
        <xdr:cNvPr id="133" name="Textfeld 132">
          <a:extLst>
            <a:ext uri="{FF2B5EF4-FFF2-40B4-BE49-F238E27FC236}">
              <a16:creationId xmlns:a16="http://schemas.microsoft.com/office/drawing/2014/main" id="{00000000-0008-0000-3700-000085000000}"/>
            </a:ext>
          </a:extLst>
        </xdr:cNvPr>
        <xdr:cNvSpPr txBox="1"/>
      </xdr:nvSpPr>
      <xdr:spPr>
        <a:xfrm>
          <a:off x="594360" y="61140975"/>
          <a:ext cx="122503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699136</xdr:colOff>
      <xdr:row>325</xdr:row>
      <xdr:rowOff>0</xdr:rowOff>
    </xdr:from>
    <xdr:to>
      <xdr:col>5</xdr:col>
      <xdr:colOff>1019175</xdr:colOff>
      <xdr:row>326</xdr:row>
      <xdr:rowOff>104775</xdr:rowOff>
    </xdr:to>
    <xdr:sp macro="" textlink="">
      <xdr:nvSpPr>
        <xdr:cNvPr id="134" name="Textfeld 133">
          <a:extLst>
            <a:ext uri="{FF2B5EF4-FFF2-40B4-BE49-F238E27FC236}">
              <a16:creationId xmlns:a16="http://schemas.microsoft.com/office/drawing/2014/main" id="{00000000-0008-0000-3700-000086000000}"/>
            </a:ext>
          </a:extLst>
        </xdr:cNvPr>
        <xdr:cNvSpPr txBox="1"/>
      </xdr:nvSpPr>
      <xdr:spPr>
        <a:xfrm>
          <a:off x="3156586" y="61112400"/>
          <a:ext cx="2196464"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597277</xdr:colOff>
      <xdr:row>326</xdr:row>
      <xdr:rowOff>209550</xdr:rowOff>
    </xdr:from>
    <xdr:to>
      <xdr:col>2</xdr:col>
      <xdr:colOff>0</xdr:colOff>
      <xdr:row>329</xdr:row>
      <xdr:rowOff>66675</xdr:rowOff>
    </xdr:to>
    <xdr:cxnSp macro="">
      <xdr:nvCxnSpPr>
        <xdr:cNvPr id="135" name="Gerade Verbindung mit Pfeil 134">
          <a:extLst>
            <a:ext uri="{FF2B5EF4-FFF2-40B4-BE49-F238E27FC236}">
              <a16:creationId xmlns:a16="http://schemas.microsoft.com/office/drawing/2014/main" id="{00000000-0008-0000-3700-000087000000}"/>
            </a:ext>
          </a:extLst>
        </xdr:cNvPr>
        <xdr:cNvCxnSpPr>
          <a:stCxn id="133" idx="2"/>
        </xdr:cNvCxnSpPr>
      </xdr:nvCxnSpPr>
      <xdr:spPr>
        <a:xfrm>
          <a:off x="1206877" y="61617225"/>
          <a:ext cx="12323" cy="742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600075</xdr:colOff>
      <xdr:row>329</xdr:row>
      <xdr:rowOff>66675</xdr:rowOff>
    </xdr:from>
    <xdr:to>
      <xdr:col>2</xdr:col>
      <xdr:colOff>594402</xdr:colOff>
      <xdr:row>331</xdr:row>
      <xdr:rowOff>190500</xdr:rowOff>
    </xdr:to>
    <xdr:sp macro="" textlink="">
      <xdr:nvSpPr>
        <xdr:cNvPr id="137" name="Textfeld 136">
          <a:extLst>
            <a:ext uri="{FF2B5EF4-FFF2-40B4-BE49-F238E27FC236}">
              <a16:creationId xmlns:a16="http://schemas.microsoft.com/office/drawing/2014/main" id="{00000000-0008-0000-3700-000089000000}"/>
            </a:ext>
          </a:extLst>
        </xdr:cNvPr>
        <xdr:cNvSpPr txBox="1"/>
      </xdr:nvSpPr>
      <xdr:spPr>
        <a:xfrm>
          <a:off x="600075" y="62360175"/>
          <a:ext cx="1213527" cy="7143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Beziehungen zwischen Feldern</a:t>
          </a:r>
        </a:p>
      </xdr:txBody>
    </xdr:sp>
    <xdr:clientData/>
  </xdr:twoCellAnchor>
  <xdr:twoCellAnchor>
    <xdr:from>
      <xdr:col>2</xdr:col>
      <xdr:colOff>0</xdr:colOff>
      <xdr:row>356</xdr:row>
      <xdr:rowOff>0</xdr:rowOff>
    </xdr:from>
    <xdr:to>
      <xdr:col>5</xdr:col>
      <xdr:colOff>0</xdr:colOff>
      <xdr:row>356</xdr:row>
      <xdr:rowOff>0</xdr:rowOff>
    </xdr:to>
    <xdr:cxnSp macro="">
      <xdr:nvCxnSpPr>
        <xdr:cNvPr id="138" name="Gerade Verbindung 137">
          <a:extLst>
            <a:ext uri="{FF2B5EF4-FFF2-40B4-BE49-F238E27FC236}">
              <a16:creationId xmlns:a16="http://schemas.microsoft.com/office/drawing/2014/main" id="{00000000-0008-0000-3700-00008A000000}"/>
            </a:ext>
          </a:extLst>
        </xdr:cNvPr>
        <xdr:cNvCxnSpPr/>
      </xdr:nvCxnSpPr>
      <xdr:spPr>
        <a:xfrm flipH="1">
          <a:off x="1219200" y="70246875"/>
          <a:ext cx="311467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355</xdr:row>
      <xdr:rowOff>171450</xdr:rowOff>
    </xdr:from>
    <xdr:to>
      <xdr:col>2</xdr:col>
      <xdr:colOff>33338</xdr:colOff>
      <xdr:row>360</xdr:row>
      <xdr:rowOff>171450</xdr:rowOff>
    </xdr:to>
    <xdr:cxnSp macro="">
      <xdr:nvCxnSpPr>
        <xdr:cNvPr id="139" name="Gerade Verbindung mit Pfeil 138">
          <a:extLst>
            <a:ext uri="{FF2B5EF4-FFF2-40B4-BE49-F238E27FC236}">
              <a16:creationId xmlns:a16="http://schemas.microsoft.com/office/drawing/2014/main" id="{00000000-0008-0000-3700-00008B000000}"/>
            </a:ext>
          </a:extLst>
        </xdr:cNvPr>
        <xdr:cNvCxnSpPr>
          <a:endCxn id="142" idx="0"/>
        </xdr:cNvCxnSpPr>
      </xdr:nvCxnSpPr>
      <xdr:spPr>
        <a:xfrm>
          <a:off x="1228725" y="70227825"/>
          <a:ext cx="23813"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1906</xdr:colOff>
      <xdr:row>355</xdr:row>
      <xdr:rowOff>0</xdr:rowOff>
    </xdr:from>
    <xdr:to>
      <xdr:col>5</xdr:col>
      <xdr:colOff>9525</xdr:colOff>
      <xdr:row>361</xdr:row>
      <xdr:rowOff>38100</xdr:rowOff>
    </xdr:to>
    <xdr:cxnSp macro="">
      <xdr:nvCxnSpPr>
        <xdr:cNvPr id="140" name="Gerade Verbindung mit Pfeil 139">
          <a:extLst>
            <a:ext uri="{FF2B5EF4-FFF2-40B4-BE49-F238E27FC236}">
              <a16:creationId xmlns:a16="http://schemas.microsoft.com/office/drawing/2014/main" id="{00000000-0008-0000-3700-00008C000000}"/>
            </a:ext>
          </a:extLst>
        </xdr:cNvPr>
        <xdr:cNvCxnSpPr/>
      </xdr:nvCxnSpPr>
      <xdr:spPr>
        <a:xfrm flipH="1">
          <a:off x="4335781" y="70046850"/>
          <a:ext cx="7619" cy="11906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342901</xdr:colOff>
      <xdr:row>360</xdr:row>
      <xdr:rowOff>171450</xdr:rowOff>
    </xdr:from>
    <xdr:to>
      <xdr:col>3</xdr:col>
      <xdr:colOff>333375</xdr:colOff>
      <xdr:row>365</xdr:row>
      <xdr:rowOff>142875</xdr:rowOff>
    </xdr:to>
    <xdr:sp macro="" textlink="">
      <xdr:nvSpPr>
        <xdr:cNvPr id="142" name="Textfeld 141">
          <a:extLst>
            <a:ext uri="{FF2B5EF4-FFF2-40B4-BE49-F238E27FC236}">
              <a16:creationId xmlns:a16="http://schemas.microsoft.com/office/drawing/2014/main" id="{00000000-0008-0000-3700-00008E000000}"/>
            </a:ext>
          </a:extLst>
        </xdr:cNvPr>
        <xdr:cNvSpPr txBox="1"/>
      </xdr:nvSpPr>
      <xdr:spPr>
        <a:xfrm>
          <a:off x="342901" y="71180325"/>
          <a:ext cx="1819274" cy="923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de-DE" sz="1000">
              <a:latin typeface="Arial" panose="020B0604020202020204" pitchFamily="34" charset="0"/>
              <a:cs typeface="Arial" panose="020B0604020202020204" pitchFamily="34" charset="0"/>
            </a:rPr>
            <a:t>Berücksichtigung in Matrix,</a:t>
          </a:r>
          <a:r>
            <a:rPr lang="de-DE" sz="1000" baseline="0">
              <a:latin typeface="Arial" panose="020B0604020202020204" pitchFamily="34" charset="0"/>
              <a:cs typeface="Arial" panose="020B0604020202020204" pitchFamily="34" charset="0"/>
            </a:rPr>
            <a:t> es sei denn, </a:t>
          </a:r>
        </a:p>
        <a:p>
          <a:pPr algn="ctr">
            <a:lnSpc>
              <a:spcPts val="1200"/>
            </a:lnSpc>
          </a:pPr>
          <a:r>
            <a:rPr lang="de-DE" sz="1000" baseline="0">
              <a:latin typeface="Arial" panose="020B0604020202020204" pitchFamily="34" charset="0"/>
              <a:cs typeface="Arial" panose="020B0604020202020204" pitchFamily="34" charset="0"/>
            </a:rPr>
            <a:t>UICC-Stadiumsberechnung </a:t>
          </a:r>
        </a:p>
        <a:p>
          <a:pPr algn="ctr">
            <a:lnSpc>
              <a:spcPts val="1200"/>
            </a:lnSpc>
          </a:pPr>
          <a:r>
            <a:rPr lang="de-DE" sz="1000" baseline="0">
              <a:latin typeface="Arial" panose="020B0604020202020204" pitchFamily="34" charset="0"/>
              <a:cs typeface="Arial" panose="020B0604020202020204" pitchFamily="34" charset="0"/>
            </a:rPr>
            <a:t>war nicht möglich</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1019176</xdr:colOff>
      <xdr:row>361</xdr:row>
      <xdr:rowOff>47625</xdr:rowOff>
    </xdr:from>
    <xdr:to>
      <xdr:col>5</xdr:col>
      <xdr:colOff>1114425</xdr:colOff>
      <xdr:row>362</xdr:row>
      <xdr:rowOff>95250</xdr:rowOff>
    </xdr:to>
    <xdr:sp macro="" textlink="">
      <xdr:nvSpPr>
        <xdr:cNvPr id="143" name="Textfeld 142">
          <a:extLst>
            <a:ext uri="{FF2B5EF4-FFF2-40B4-BE49-F238E27FC236}">
              <a16:creationId xmlns:a16="http://schemas.microsoft.com/office/drawing/2014/main" id="{00000000-0008-0000-3700-00008F000000}"/>
            </a:ext>
          </a:extLst>
        </xdr:cNvPr>
        <xdr:cNvSpPr txBox="1"/>
      </xdr:nvSpPr>
      <xdr:spPr>
        <a:xfrm>
          <a:off x="3476626" y="71247000"/>
          <a:ext cx="197167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201</xdr:row>
      <xdr:rowOff>49097</xdr:rowOff>
    </xdr:from>
    <xdr:to>
      <xdr:col>2</xdr:col>
      <xdr:colOff>599969</xdr:colOff>
      <xdr:row>204</xdr:row>
      <xdr:rowOff>48152</xdr:rowOff>
    </xdr:to>
    <xdr:sp macro="" textlink="">
      <xdr:nvSpPr>
        <xdr:cNvPr id="151" name="Textfeld 150">
          <a:extLst>
            <a:ext uri="{FF2B5EF4-FFF2-40B4-BE49-F238E27FC236}">
              <a16:creationId xmlns:a16="http://schemas.microsoft.com/office/drawing/2014/main" id="{00000000-0008-0000-3700-000097000000}"/>
            </a:ext>
          </a:extLst>
        </xdr:cNvPr>
        <xdr:cNvSpPr txBox="1"/>
      </xdr:nvSpPr>
      <xdr:spPr>
        <a:xfrm>
          <a:off x="609600" y="35032517"/>
          <a:ext cx="1209675" cy="56284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Kategorisierung  </a:t>
          </a:r>
          <a:endParaRPr lang="de-DE" sz="1000">
            <a:effectLst/>
            <a:latin typeface="Arial" panose="020B0604020202020204" pitchFamily="34" charset="0"/>
            <a:cs typeface="Arial" panose="020B0604020202020204" pitchFamily="34" charset="0"/>
          </a:endParaRPr>
        </a:p>
        <a:p>
          <a:pPr algn="ctr"/>
          <a:r>
            <a:rPr lang="de-DE" sz="1000">
              <a:solidFill>
                <a:schemeClr val="dk1"/>
              </a:solidFill>
              <a:effectLst/>
              <a:latin typeface="Arial" panose="020B0604020202020204" pitchFamily="34" charset="0"/>
              <a:ea typeface="+mn-ea"/>
              <a:cs typeface="Arial" panose="020B0604020202020204" pitchFamily="34" charset="0"/>
            </a:rPr>
            <a:t>der Fälle</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203</xdr:row>
      <xdr:rowOff>0</xdr:rowOff>
    </xdr:from>
    <xdr:to>
      <xdr:col>4</xdr:col>
      <xdr:colOff>0</xdr:colOff>
      <xdr:row>203</xdr:row>
      <xdr:rowOff>0</xdr:rowOff>
    </xdr:to>
    <xdr:cxnSp macro="">
      <xdr:nvCxnSpPr>
        <xdr:cNvPr id="152" name="Gerade Verbindung mit Pfeil 151">
          <a:extLst>
            <a:ext uri="{FF2B5EF4-FFF2-40B4-BE49-F238E27FC236}">
              <a16:creationId xmlns:a16="http://schemas.microsoft.com/office/drawing/2014/main" id="{00000000-0008-0000-3700-000098000000}"/>
            </a:ext>
          </a:extLst>
        </xdr:cNvPr>
        <xdr:cNvCxnSpPr/>
      </xdr:nvCxnSpPr>
      <xdr:spPr>
        <a:xfrm>
          <a:off x="1971675" y="38204775"/>
          <a:ext cx="676275"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201</xdr:row>
      <xdr:rowOff>158115</xdr:rowOff>
    </xdr:from>
    <xdr:to>
      <xdr:col>6</xdr:col>
      <xdr:colOff>1874574</xdr:colOff>
      <xdr:row>203</xdr:row>
      <xdr:rowOff>87639</xdr:rowOff>
    </xdr:to>
    <xdr:sp macro="" textlink="">
      <xdr:nvSpPr>
        <xdr:cNvPr id="153" name="Textfeld 152">
          <a:extLst>
            <a:ext uri="{FF2B5EF4-FFF2-40B4-BE49-F238E27FC236}">
              <a16:creationId xmlns:a16="http://schemas.microsoft.com/office/drawing/2014/main" id="{00000000-0008-0000-3700-000099000000}"/>
            </a:ext>
          </a:extLst>
        </xdr:cNvPr>
        <xdr:cNvSpPr txBox="1"/>
      </xdr:nvSpPr>
      <xdr:spPr>
        <a:xfrm>
          <a:off x="2457450" y="35147250"/>
          <a:ext cx="8362950" cy="3048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0) Fälle</a:t>
          </a:r>
        </a:p>
      </xdr:txBody>
    </xdr:sp>
    <xdr:clientData/>
  </xdr:twoCellAnchor>
  <xdr:twoCellAnchor>
    <xdr:from>
      <xdr:col>3</xdr:col>
      <xdr:colOff>641985</xdr:colOff>
      <xdr:row>203</xdr:row>
      <xdr:rowOff>110490</xdr:rowOff>
    </xdr:from>
    <xdr:to>
      <xdr:col>5</xdr:col>
      <xdr:colOff>4403833</xdr:colOff>
      <xdr:row>205</xdr:row>
      <xdr:rowOff>38127</xdr:rowOff>
    </xdr:to>
    <xdr:sp macro="" textlink="">
      <xdr:nvSpPr>
        <xdr:cNvPr id="154" name="Textfeld 153">
          <a:extLst>
            <a:ext uri="{FF2B5EF4-FFF2-40B4-BE49-F238E27FC236}">
              <a16:creationId xmlns:a16="http://schemas.microsoft.com/office/drawing/2014/main" id="{00000000-0008-0000-3700-00009A000000}"/>
            </a:ext>
          </a:extLst>
        </xdr:cNvPr>
        <xdr:cNvSpPr txBox="1"/>
      </xdr:nvSpPr>
      <xdr:spPr>
        <a:xfrm>
          <a:off x="2447925" y="35471100"/>
          <a:ext cx="6172201" cy="304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4451985</xdr:colOff>
      <xdr:row>203</xdr:row>
      <xdr:rowOff>110489</xdr:rowOff>
    </xdr:from>
    <xdr:to>
      <xdr:col>6</xdr:col>
      <xdr:colOff>1874411</xdr:colOff>
      <xdr:row>207</xdr:row>
      <xdr:rowOff>110490</xdr:rowOff>
    </xdr:to>
    <xdr:sp macro="" textlink="">
      <xdr:nvSpPr>
        <xdr:cNvPr id="155" name="Textfeld 154">
          <a:extLst>
            <a:ext uri="{FF2B5EF4-FFF2-40B4-BE49-F238E27FC236}">
              <a16:creationId xmlns:a16="http://schemas.microsoft.com/office/drawing/2014/main" id="{00000000-0008-0000-3700-00009B000000}"/>
            </a:ext>
          </a:extLst>
        </xdr:cNvPr>
        <xdr:cNvSpPr txBox="1"/>
      </xdr:nvSpPr>
      <xdr:spPr>
        <a:xfrm>
          <a:off x="8667750" y="35471099"/>
          <a:ext cx="2152651" cy="77152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11430</xdr:colOff>
      <xdr:row>205</xdr:row>
      <xdr:rowOff>76199</xdr:rowOff>
    </xdr:from>
    <xdr:to>
      <xdr:col>4</xdr:col>
      <xdr:colOff>1603456</xdr:colOff>
      <xdr:row>207</xdr:row>
      <xdr:rowOff>139186</xdr:rowOff>
    </xdr:to>
    <xdr:sp macro="" textlink="">
      <xdr:nvSpPr>
        <xdr:cNvPr id="156" name="Textfeld 155">
          <a:extLst>
            <a:ext uri="{FF2B5EF4-FFF2-40B4-BE49-F238E27FC236}">
              <a16:creationId xmlns:a16="http://schemas.microsoft.com/office/drawing/2014/main" id="{00000000-0008-0000-3700-00009C000000}"/>
            </a:ext>
          </a:extLst>
        </xdr:cNvPr>
        <xdr:cNvSpPr txBox="1"/>
      </xdr:nvSpPr>
      <xdr:spPr>
        <a:xfrm>
          <a:off x="2476500" y="35813999"/>
          <a:ext cx="1543050"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xdr:txBody>
    </xdr:sp>
    <xdr:clientData/>
  </xdr:twoCellAnchor>
  <xdr:twoCellAnchor>
    <xdr:from>
      <xdr:col>4</xdr:col>
      <xdr:colOff>1642110</xdr:colOff>
      <xdr:row>205</xdr:row>
      <xdr:rowOff>76199</xdr:rowOff>
    </xdr:from>
    <xdr:to>
      <xdr:col>5</xdr:col>
      <xdr:colOff>1505006</xdr:colOff>
      <xdr:row>207</xdr:row>
      <xdr:rowOff>139186</xdr:rowOff>
    </xdr:to>
    <xdr:sp macro="" textlink="">
      <xdr:nvSpPr>
        <xdr:cNvPr id="157" name="Textfeld 156">
          <a:extLst>
            <a:ext uri="{FF2B5EF4-FFF2-40B4-BE49-F238E27FC236}">
              <a16:creationId xmlns:a16="http://schemas.microsoft.com/office/drawing/2014/main" id="{00000000-0008-0000-3700-00009D000000}"/>
            </a:ext>
          </a:extLst>
        </xdr:cNvPr>
        <xdr:cNvSpPr txBox="1"/>
      </xdr:nvSpPr>
      <xdr:spPr>
        <a:xfrm>
          <a:off x="4057650" y="35813999"/>
          <a:ext cx="1743075"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(C1=2)</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1581150</xdr:colOff>
      <xdr:row>205</xdr:row>
      <xdr:rowOff>76199</xdr:rowOff>
    </xdr:from>
    <xdr:to>
      <xdr:col>5</xdr:col>
      <xdr:colOff>3014093</xdr:colOff>
      <xdr:row>207</xdr:row>
      <xdr:rowOff>139186</xdr:rowOff>
    </xdr:to>
    <xdr:sp macro="" textlink="">
      <xdr:nvSpPr>
        <xdr:cNvPr id="158" name="Textfeld 157">
          <a:extLst>
            <a:ext uri="{FF2B5EF4-FFF2-40B4-BE49-F238E27FC236}">
              <a16:creationId xmlns:a16="http://schemas.microsoft.com/office/drawing/2014/main" id="{00000000-0008-0000-3700-00009E000000}"/>
            </a:ext>
          </a:extLst>
        </xdr:cNvPr>
        <xdr:cNvSpPr txBox="1"/>
      </xdr:nvSpPr>
      <xdr:spPr>
        <a:xfrm>
          <a:off x="5915025" y="38833424"/>
          <a:ext cx="1432943" cy="44398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3013710</xdr:colOff>
      <xdr:row>205</xdr:row>
      <xdr:rowOff>76200</xdr:rowOff>
    </xdr:from>
    <xdr:to>
      <xdr:col>5</xdr:col>
      <xdr:colOff>4403500</xdr:colOff>
      <xdr:row>207</xdr:row>
      <xdr:rowOff>125798</xdr:rowOff>
    </xdr:to>
    <xdr:sp macro="" textlink="">
      <xdr:nvSpPr>
        <xdr:cNvPr id="159" name="Textfeld 158">
          <a:extLst>
            <a:ext uri="{FF2B5EF4-FFF2-40B4-BE49-F238E27FC236}">
              <a16:creationId xmlns:a16="http://schemas.microsoft.com/office/drawing/2014/main" id="{00000000-0008-0000-3700-00009F000000}"/>
            </a:ext>
          </a:extLst>
        </xdr:cNvPr>
        <xdr:cNvSpPr txBox="1"/>
      </xdr:nvSpPr>
      <xdr:spPr>
        <a:xfrm>
          <a:off x="7267575" y="35814000"/>
          <a:ext cx="1352551" cy="4476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(kurativ) </a:t>
          </a:r>
          <a:r>
            <a:rPr lang="de-DE" sz="1000" baseline="0">
              <a:latin typeface="Arial" panose="020B0604020202020204" pitchFamily="34" charset="0"/>
              <a:cs typeface="Arial" panose="020B0604020202020204" pitchFamily="34" charset="0"/>
            </a:rPr>
            <a:t> (C1=4)</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0</xdr:colOff>
      <xdr:row>212</xdr:row>
      <xdr:rowOff>125730</xdr:rowOff>
    </xdr:from>
    <xdr:to>
      <xdr:col>2</xdr:col>
      <xdr:colOff>599969</xdr:colOff>
      <xdr:row>215</xdr:row>
      <xdr:rowOff>49529</xdr:rowOff>
    </xdr:to>
    <xdr:sp macro="" textlink="">
      <xdr:nvSpPr>
        <xdr:cNvPr id="160" name="Textfeld 159">
          <a:extLst>
            <a:ext uri="{FF2B5EF4-FFF2-40B4-BE49-F238E27FC236}">
              <a16:creationId xmlns:a16="http://schemas.microsoft.com/office/drawing/2014/main" id="{00000000-0008-0000-3700-0000A0000000}"/>
            </a:ext>
          </a:extLst>
        </xdr:cNvPr>
        <xdr:cNvSpPr txBox="1"/>
      </xdr:nvSpPr>
      <xdr:spPr>
        <a:xfrm>
          <a:off x="609600" y="37223700"/>
          <a:ext cx="1209675"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Einzelfelder</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232409</xdr:colOff>
      <xdr:row>213</xdr:row>
      <xdr:rowOff>28575</xdr:rowOff>
    </xdr:from>
    <xdr:to>
      <xdr:col>6</xdr:col>
      <xdr:colOff>514350</xdr:colOff>
      <xdr:row>214</xdr:row>
      <xdr:rowOff>125780</xdr:rowOff>
    </xdr:to>
    <xdr:sp macro="" textlink="">
      <xdr:nvSpPr>
        <xdr:cNvPr id="162" name="Textfeld 161">
          <a:extLst>
            <a:ext uri="{FF2B5EF4-FFF2-40B4-BE49-F238E27FC236}">
              <a16:creationId xmlns:a16="http://schemas.microsoft.com/office/drawing/2014/main" id="{00000000-0008-0000-3700-0000A2000000}"/>
            </a:ext>
          </a:extLst>
        </xdr:cNvPr>
        <xdr:cNvSpPr txBox="1"/>
      </xdr:nvSpPr>
      <xdr:spPr>
        <a:xfrm>
          <a:off x="2689859" y="40309800"/>
          <a:ext cx="6816091" cy="2877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000">
              <a:solidFill>
                <a:schemeClr val="dk1"/>
              </a:solidFill>
              <a:effectLst/>
              <a:latin typeface="Arial" panose="020B0604020202020204" pitchFamily="34" charset="0"/>
              <a:ea typeface="+mn-ea"/>
              <a:cs typeface="Arial" panose="020B0604020202020204" pitchFamily="34" charset="0"/>
            </a:rPr>
            <a:t>Grundregel für die Felder „darf leer sein":wenn Eintrag vorhanden und Ausprägung falsch = Ungültige Ausprägung</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213</xdr:row>
      <xdr:rowOff>158115</xdr:rowOff>
    </xdr:from>
    <xdr:to>
      <xdr:col>4</xdr:col>
      <xdr:colOff>232409</xdr:colOff>
      <xdr:row>213</xdr:row>
      <xdr:rowOff>172428</xdr:rowOff>
    </xdr:to>
    <xdr:cxnSp macro="">
      <xdr:nvCxnSpPr>
        <xdr:cNvPr id="163" name="Gerade Verbindung mit Pfeil 162">
          <a:extLst>
            <a:ext uri="{FF2B5EF4-FFF2-40B4-BE49-F238E27FC236}">
              <a16:creationId xmlns:a16="http://schemas.microsoft.com/office/drawing/2014/main" id="{00000000-0008-0000-3700-0000A3000000}"/>
            </a:ext>
          </a:extLst>
        </xdr:cNvPr>
        <xdr:cNvCxnSpPr>
          <a:endCxn id="162" idx="1"/>
        </xdr:cNvCxnSpPr>
      </xdr:nvCxnSpPr>
      <xdr:spPr>
        <a:xfrm>
          <a:off x="1828800" y="40439340"/>
          <a:ext cx="861059" cy="14313"/>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594361</xdr:colOff>
      <xdr:row>206</xdr:row>
      <xdr:rowOff>110490</xdr:rowOff>
    </xdr:from>
    <xdr:to>
      <xdr:col>1</xdr:col>
      <xdr:colOff>622935</xdr:colOff>
      <xdr:row>212</xdr:row>
      <xdr:rowOff>125914</xdr:rowOff>
    </xdr:to>
    <xdr:cxnSp macro="">
      <xdr:nvCxnSpPr>
        <xdr:cNvPr id="164" name="Gerade Verbindung mit Pfeil 163">
          <a:extLst>
            <a:ext uri="{FF2B5EF4-FFF2-40B4-BE49-F238E27FC236}">
              <a16:creationId xmlns:a16="http://schemas.microsoft.com/office/drawing/2014/main" id="{00000000-0008-0000-3700-0000A4000000}"/>
            </a:ext>
          </a:extLst>
        </xdr:cNvPr>
        <xdr:cNvCxnSpPr>
          <a:endCxn id="160" idx="0"/>
        </xdr:cNvCxnSpPr>
      </xdr:nvCxnSpPr>
      <xdr:spPr>
        <a:xfrm>
          <a:off x="1200151" y="38890575"/>
          <a:ext cx="14287" cy="1162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214</xdr:row>
      <xdr:rowOff>123825</xdr:rowOff>
    </xdr:from>
    <xdr:to>
      <xdr:col>5</xdr:col>
      <xdr:colOff>4764</xdr:colOff>
      <xdr:row>216</xdr:row>
      <xdr:rowOff>157922</xdr:rowOff>
    </xdr:to>
    <xdr:cxnSp macro="">
      <xdr:nvCxnSpPr>
        <xdr:cNvPr id="165" name="Gerade Verbindung mit Pfeil 164">
          <a:extLst>
            <a:ext uri="{FF2B5EF4-FFF2-40B4-BE49-F238E27FC236}">
              <a16:creationId xmlns:a16="http://schemas.microsoft.com/office/drawing/2014/main" id="{00000000-0008-0000-3700-0000A5000000}"/>
            </a:ext>
          </a:extLst>
        </xdr:cNvPr>
        <xdr:cNvCxnSpPr/>
      </xdr:nvCxnSpPr>
      <xdr:spPr>
        <a:xfrm flipH="1">
          <a:off x="4333875" y="39119175"/>
          <a:ext cx="4764" cy="419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607695</xdr:colOff>
      <xdr:row>122</xdr:row>
      <xdr:rowOff>9525</xdr:rowOff>
    </xdr:from>
    <xdr:to>
      <xdr:col>5</xdr:col>
      <xdr:colOff>4452017</xdr:colOff>
      <xdr:row>123</xdr:row>
      <xdr:rowOff>110676</xdr:rowOff>
    </xdr:to>
    <xdr:sp macro="" textlink="">
      <xdr:nvSpPr>
        <xdr:cNvPr id="171" name="Textfeld 170">
          <a:extLst>
            <a:ext uri="{FF2B5EF4-FFF2-40B4-BE49-F238E27FC236}">
              <a16:creationId xmlns:a16="http://schemas.microsoft.com/office/drawing/2014/main" id="{00000000-0008-0000-3700-0000AB000000}"/>
            </a:ext>
          </a:extLst>
        </xdr:cNvPr>
        <xdr:cNvSpPr txBox="1"/>
      </xdr:nvSpPr>
      <xdr:spPr>
        <a:xfrm>
          <a:off x="2428875" y="23574375"/>
          <a:ext cx="62388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Berechnung</a:t>
          </a:r>
          <a:r>
            <a:rPr lang="de-DE" sz="1000" baseline="0">
              <a:latin typeface="Arial" panose="020B0604020202020204" pitchFamily="34" charset="0"/>
              <a:cs typeface="Arial" panose="020B0604020202020204" pitchFamily="34" charset="0"/>
            </a:rPr>
            <a:t> Falldatum je nach Primärfallart </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135</xdr:row>
      <xdr:rowOff>0</xdr:rowOff>
    </xdr:from>
    <xdr:to>
      <xdr:col>5</xdr:col>
      <xdr:colOff>4485978</xdr:colOff>
      <xdr:row>136</xdr:row>
      <xdr:rowOff>101151</xdr:rowOff>
    </xdr:to>
    <xdr:sp macro="" textlink="">
      <xdr:nvSpPr>
        <xdr:cNvPr id="172" name="Textfeld 171">
          <a:extLst>
            <a:ext uri="{FF2B5EF4-FFF2-40B4-BE49-F238E27FC236}">
              <a16:creationId xmlns:a16="http://schemas.microsoft.com/office/drawing/2014/main" id="{00000000-0008-0000-3700-0000AC000000}"/>
            </a:ext>
          </a:extLst>
        </xdr:cNvPr>
        <xdr:cNvSpPr txBox="1"/>
      </xdr:nvSpPr>
      <xdr:spPr>
        <a:xfrm>
          <a:off x="2466975" y="2604135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endParaRPr lang="de-DE" sz="1000">
            <a:effectLst/>
            <a:latin typeface="Arial" panose="020B0604020202020204" pitchFamily="34" charset="0"/>
            <a:cs typeface="Arial" panose="020B0604020202020204" pitchFamily="34" charset="0"/>
          </a:endParaRPr>
        </a:p>
      </xdr:txBody>
    </xdr:sp>
    <xdr:clientData/>
  </xdr:twoCellAnchor>
  <xdr:twoCellAnchor>
    <xdr:from>
      <xdr:col>4</xdr:col>
      <xdr:colOff>0</xdr:colOff>
      <xdr:row>125</xdr:row>
      <xdr:rowOff>87630</xdr:rowOff>
    </xdr:from>
    <xdr:to>
      <xdr:col>5</xdr:col>
      <xdr:colOff>4484447</xdr:colOff>
      <xdr:row>127</xdr:row>
      <xdr:rowOff>9684</xdr:rowOff>
    </xdr:to>
    <xdr:sp macro="" textlink="">
      <xdr:nvSpPr>
        <xdr:cNvPr id="173" name="Textfeld 172">
          <a:extLst>
            <a:ext uri="{FF2B5EF4-FFF2-40B4-BE49-F238E27FC236}">
              <a16:creationId xmlns:a16="http://schemas.microsoft.com/office/drawing/2014/main" id="{00000000-0008-0000-3700-0000AD000000}"/>
            </a:ext>
          </a:extLst>
        </xdr:cNvPr>
        <xdr:cNvSpPr txBox="1"/>
      </xdr:nvSpPr>
      <xdr:spPr>
        <a:xfrm>
          <a:off x="2457450" y="2423160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a:t>
          </a:r>
          <a:r>
            <a:rPr lang="de-DE" sz="1000" baseline="0">
              <a:latin typeface="Arial" panose="020B0604020202020204" pitchFamily="34" charset="0"/>
              <a:cs typeface="Arial" panose="020B0604020202020204" pitchFamily="34" charset="0"/>
            </a:rPr>
            <a:t> neoadjuvant / nicht neoadjuvant vorbehandelt</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612458</xdr:colOff>
      <xdr:row>13</xdr:row>
      <xdr:rowOff>110490</xdr:rowOff>
    </xdr:from>
    <xdr:to>
      <xdr:col>1</xdr:col>
      <xdr:colOff>612458</xdr:colOff>
      <xdr:row>14</xdr:row>
      <xdr:rowOff>177165</xdr:rowOff>
    </xdr:to>
    <xdr:cxnSp macro="">
      <xdr:nvCxnSpPr>
        <xdr:cNvPr id="174" name="Gerade Verbindung mit Pfeil 173">
          <a:extLst>
            <a:ext uri="{FF2B5EF4-FFF2-40B4-BE49-F238E27FC236}">
              <a16:creationId xmlns:a16="http://schemas.microsoft.com/office/drawing/2014/main" id="{00000000-0008-0000-3700-0000AE000000}"/>
            </a:ext>
          </a:extLst>
        </xdr:cNvPr>
        <xdr:cNvCxnSpPr>
          <a:stCxn id="50" idx="2"/>
        </xdr:cNvCxnSpPr>
      </xdr:nvCxnSpPr>
      <xdr:spPr>
        <a:xfrm>
          <a:off x="1214438" y="2647950"/>
          <a:ext cx="4762" cy="2571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599121</xdr:colOff>
      <xdr:row>16</xdr:row>
      <xdr:rowOff>0</xdr:rowOff>
    </xdr:from>
    <xdr:to>
      <xdr:col>3</xdr:col>
      <xdr:colOff>638132</xdr:colOff>
      <xdr:row>16</xdr:row>
      <xdr:rowOff>0</xdr:rowOff>
    </xdr:to>
    <xdr:cxnSp macro="">
      <xdr:nvCxnSpPr>
        <xdr:cNvPr id="175" name="Gerade Verbindung mit Pfeil 174">
          <a:extLst>
            <a:ext uri="{FF2B5EF4-FFF2-40B4-BE49-F238E27FC236}">
              <a16:creationId xmlns:a16="http://schemas.microsoft.com/office/drawing/2014/main" id="{00000000-0008-0000-3700-0000AF000000}"/>
            </a:ext>
          </a:extLst>
        </xdr:cNvPr>
        <xdr:cNvCxnSpPr/>
      </xdr:nvCxnSpPr>
      <xdr:spPr>
        <a:xfrm>
          <a:off x="1909761" y="3105150"/>
          <a:ext cx="73818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2009775</xdr:colOff>
      <xdr:row>28</xdr:row>
      <xdr:rowOff>38100</xdr:rowOff>
    </xdr:from>
    <xdr:to>
      <xdr:col>4</xdr:col>
      <xdr:colOff>2009776</xdr:colOff>
      <xdr:row>40</xdr:row>
      <xdr:rowOff>0</xdr:rowOff>
    </xdr:to>
    <xdr:cxnSp macro="">
      <xdr:nvCxnSpPr>
        <xdr:cNvPr id="176" name="Gerade Verbindung mit Pfeil 175">
          <a:extLst>
            <a:ext uri="{FF2B5EF4-FFF2-40B4-BE49-F238E27FC236}">
              <a16:creationId xmlns:a16="http://schemas.microsoft.com/office/drawing/2014/main" id="{00000000-0008-0000-3700-0000B0000000}"/>
            </a:ext>
          </a:extLst>
        </xdr:cNvPr>
        <xdr:cNvCxnSpPr/>
      </xdr:nvCxnSpPr>
      <xdr:spPr>
        <a:xfrm>
          <a:off x="4657725" y="5429250"/>
          <a:ext cx="1" cy="22479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0</xdr:rowOff>
    </xdr:from>
    <xdr:to>
      <xdr:col>5</xdr:col>
      <xdr:colOff>0</xdr:colOff>
      <xdr:row>34</xdr:row>
      <xdr:rowOff>9523</xdr:rowOff>
    </xdr:to>
    <xdr:cxnSp macro="">
      <xdr:nvCxnSpPr>
        <xdr:cNvPr id="177" name="Gerade Verbindung 176">
          <a:extLst>
            <a:ext uri="{FF2B5EF4-FFF2-40B4-BE49-F238E27FC236}">
              <a16:creationId xmlns:a16="http://schemas.microsoft.com/office/drawing/2014/main" id="{00000000-0008-0000-3700-0000B1000000}"/>
            </a:ext>
          </a:extLst>
        </xdr:cNvPr>
        <xdr:cNvCxnSpPr/>
      </xdr:nvCxnSpPr>
      <xdr:spPr>
        <a:xfrm flipH="1">
          <a:off x="1219200" y="6534150"/>
          <a:ext cx="3114675" cy="952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34</xdr:row>
      <xdr:rowOff>11430</xdr:rowOff>
    </xdr:from>
    <xdr:to>
      <xdr:col>2</xdr:col>
      <xdr:colOff>0</xdr:colOff>
      <xdr:row>40</xdr:row>
      <xdr:rowOff>27</xdr:rowOff>
    </xdr:to>
    <xdr:cxnSp macro="">
      <xdr:nvCxnSpPr>
        <xdr:cNvPr id="178" name="Gerade Verbindung mit Pfeil 177">
          <a:extLst>
            <a:ext uri="{FF2B5EF4-FFF2-40B4-BE49-F238E27FC236}">
              <a16:creationId xmlns:a16="http://schemas.microsoft.com/office/drawing/2014/main" id="{00000000-0008-0000-3700-0000B2000000}"/>
            </a:ext>
          </a:extLst>
        </xdr:cNvPr>
        <xdr:cNvCxnSpPr/>
      </xdr:nvCxnSpPr>
      <xdr:spPr>
        <a:xfrm flipH="1">
          <a:off x="1304926" y="6553200"/>
          <a:ext cx="9524" cy="1123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118</xdr:row>
      <xdr:rowOff>0</xdr:rowOff>
    </xdr:from>
    <xdr:to>
      <xdr:col>5</xdr:col>
      <xdr:colOff>0</xdr:colOff>
      <xdr:row>122</xdr:row>
      <xdr:rowOff>0</xdr:rowOff>
    </xdr:to>
    <xdr:cxnSp macro="">
      <xdr:nvCxnSpPr>
        <xdr:cNvPr id="179" name="Gerade Verbindung mit Pfeil 178">
          <a:extLst>
            <a:ext uri="{FF2B5EF4-FFF2-40B4-BE49-F238E27FC236}">
              <a16:creationId xmlns:a16="http://schemas.microsoft.com/office/drawing/2014/main" id="{00000000-0008-0000-3700-0000B3000000}"/>
            </a:ext>
          </a:extLst>
        </xdr:cNvPr>
        <xdr:cNvCxnSpPr/>
      </xdr:nvCxnSpPr>
      <xdr:spPr>
        <a:xfrm>
          <a:off x="4333875" y="24326850"/>
          <a:ext cx="0" cy="762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123</xdr:row>
      <xdr:rowOff>100965</xdr:rowOff>
    </xdr:from>
    <xdr:to>
      <xdr:col>5</xdr:col>
      <xdr:colOff>9526</xdr:colOff>
      <xdr:row>125</xdr:row>
      <xdr:rowOff>86001</xdr:rowOff>
    </xdr:to>
    <xdr:cxnSp macro="">
      <xdr:nvCxnSpPr>
        <xdr:cNvPr id="180" name="Gerade Verbindung mit Pfeil 179">
          <a:extLst>
            <a:ext uri="{FF2B5EF4-FFF2-40B4-BE49-F238E27FC236}">
              <a16:creationId xmlns:a16="http://schemas.microsoft.com/office/drawing/2014/main" id="{00000000-0008-0000-3700-0000B4000000}"/>
            </a:ext>
          </a:extLst>
        </xdr:cNvPr>
        <xdr:cNvCxnSpPr/>
      </xdr:nvCxnSpPr>
      <xdr:spPr>
        <a:xfrm flipH="1">
          <a:off x="4333875" y="23860125"/>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127</xdr:row>
      <xdr:rowOff>9525</xdr:rowOff>
    </xdr:from>
    <xdr:to>
      <xdr:col>5</xdr:col>
      <xdr:colOff>2</xdr:colOff>
      <xdr:row>129</xdr:row>
      <xdr:rowOff>0</xdr:rowOff>
    </xdr:to>
    <xdr:cxnSp macro="">
      <xdr:nvCxnSpPr>
        <xdr:cNvPr id="181" name="Gerade Verbindung mit Pfeil 180">
          <a:extLst>
            <a:ext uri="{FF2B5EF4-FFF2-40B4-BE49-F238E27FC236}">
              <a16:creationId xmlns:a16="http://schemas.microsoft.com/office/drawing/2014/main" id="{00000000-0008-0000-3700-0000B5000000}"/>
            </a:ext>
          </a:extLst>
        </xdr:cNvPr>
        <xdr:cNvCxnSpPr/>
      </xdr:nvCxnSpPr>
      <xdr:spPr>
        <a:xfrm flipH="1">
          <a:off x="4667250" y="26050875"/>
          <a:ext cx="2" cy="3714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xdr:colOff>
      <xdr:row>133</xdr:row>
      <xdr:rowOff>0</xdr:rowOff>
    </xdr:from>
    <xdr:to>
      <xdr:col>5</xdr:col>
      <xdr:colOff>0</xdr:colOff>
      <xdr:row>134</xdr:row>
      <xdr:rowOff>158087</xdr:rowOff>
    </xdr:to>
    <xdr:cxnSp macro="">
      <xdr:nvCxnSpPr>
        <xdr:cNvPr id="182" name="Gerade Verbindung mit Pfeil 181">
          <a:extLst>
            <a:ext uri="{FF2B5EF4-FFF2-40B4-BE49-F238E27FC236}">
              <a16:creationId xmlns:a16="http://schemas.microsoft.com/office/drawing/2014/main" id="{00000000-0008-0000-3700-0000B6000000}"/>
            </a:ext>
          </a:extLst>
        </xdr:cNvPr>
        <xdr:cNvCxnSpPr/>
      </xdr:nvCxnSpPr>
      <xdr:spPr>
        <a:xfrm flipH="1">
          <a:off x="4657724" y="27184350"/>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1925954</xdr:colOff>
      <xdr:row>136</xdr:row>
      <xdr:rowOff>87630</xdr:rowOff>
    </xdr:from>
    <xdr:to>
      <xdr:col>5</xdr:col>
      <xdr:colOff>0</xdr:colOff>
      <xdr:row>142</xdr:row>
      <xdr:rowOff>29</xdr:rowOff>
    </xdr:to>
    <xdr:cxnSp macro="">
      <xdr:nvCxnSpPr>
        <xdr:cNvPr id="183" name="Gerade Verbindung mit Pfeil 182">
          <a:extLst>
            <a:ext uri="{FF2B5EF4-FFF2-40B4-BE49-F238E27FC236}">
              <a16:creationId xmlns:a16="http://schemas.microsoft.com/office/drawing/2014/main" id="{00000000-0008-0000-3700-0000B7000000}"/>
            </a:ext>
          </a:extLst>
        </xdr:cNvPr>
        <xdr:cNvCxnSpPr/>
      </xdr:nvCxnSpPr>
      <xdr:spPr>
        <a:xfrm flipH="1">
          <a:off x="4657724" y="27851100"/>
          <a:ext cx="9526" cy="1057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206</xdr:row>
      <xdr:rowOff>100964</xdr:rowOff>
    </xdr:from>
    <xdr:to>
      <xdr:col>4</xdr:col>
      <xdr:colOff>11450</xdr:colOff>
      <xdr:row>206</xdr:row>
      <xdr:rowOff>100965</xdr:rowOff>
    </xdr:to>
    <xdr:cxnSp macro="">
      <xdr:nvCxnSpPr>
        <xdr:cNvPr id="184" name="Gerade Verbindung 183">
          <a:extLst>
            <a:ext uri="{FF2B5EF4-FFF2-40B4-BE49-F238E27FC236}">
              <a16:creationId xmlns:a16="http://schemas.microsoft.com/office/drawing/2014/main" id="{00000000-0008-0000-3700-0000B8000000}"/>
            </a:ext>
          </a:extLst>
        </xdr:cNvPr>
        <xdr:cNvCxnSpPr>
          <a:stCxn id="156" idx="1"/>
        </xdr:cNvCxnSpPr>
      </xdr:nvCxnSpPr>
      <xdr:spPr>
        <a:xfrm flipH="1">
          <a:off x="1181100" y="36042599"/>
          <a:ext cx="1295400" cy="1"/>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104</xdr:row>
      <xdr:rowOff>47625</xdr:rowOff>
    </xdr:from>
    <xdr:to>
      <xdr:col>5</xdr:col>
      <xdr:colOff>47625</xdr:colOff>
      <xdr:row>105</xdr:row>
      <xdr:rowOff>63343</xdr:rowOff>
    </xdr:to>
    <xdr:cxnSp macro="">
      <xdr:nvCxnSpPr>
        <xdr:cNvPr id="189" name="Gerade Verbindung 188">
          <a:extLst>
            <a:ext uri="{FF2B5EF4-FFF2-40B4-BE49-F238E27FC236}">
              <a16:creationId xmlns:a16="http://schemas.microsoft.com/office/drawing/2014/main" id="{00000000-0008-0000-3700-0000BD00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1914525</xdr:colOff>
      <xdr:row>1</xdr:row>
      <xdr:rowOff>76200</xdr:rowOff>
    </xdr:from>
    <xdr:to>
      <xdr:col>6</xdr:col>
      <xdr:colOff>1180677</xdr:colOff>
      <xdr:row>4</xdr:row>
      <xdr:rowOff>104775</xdr:rowOff>
    </xdr:to>
    <xdr:pic>
      <xdr:nvPicPr>
        <xdr:cNvPr id="563318" name="Grafik 1">
          <a:extLst>
            <a:ext uri="{FF2B5EF4-FFF2-40B4-BE49-F238E27FC236}">
              <a16:creationId xmlns:a16="http://schemas.microsoft.com/office/drawing/2014/main" id="{00000000-0008-0000-3700-000076980800}"/>
            </a:ext>
          </a:extLst>
        </xdr:cNvPr>
        <xdr:cNvPicPr>
          <a:picLocks noChangeAspect="1"/>
        </xdr:cNvPicPr>
      </xdr:nvPicPr>
      <xdr:blipFill>
        <a:blip xmlns:r="http://schemas.openxmlformats.org/officeDocument/2006/relationships" r:embed="rId1" cstate="print"/>
        <a:srcRect/>
        <a:stretch>
          <a:fillRect/>
        </a:stretch>
      </xdr:blipFill>
      <xdr:spPr bwMode="auto">
        <a:xfrm>
          <a:off x="6248400" y="266700"/>
          <a:ext cx="4175760" cy="628650"/>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oneCellAnchor>
    <xdr:from>
      <xdr:col>5</xdr:col>
      <xdr:colOff>495300</xdr:colOff>
      <xdr:row>1</xdr:row>
      <xdr:rowOff>76200</xdr:rowOff>
    </xdr:from>
    <xdr:ext cx="4078605" cy="628650"/>
    <xdr:pic>
      <xdr:nvPicPr>
        <xdr:cNvPr id="2" name="Grafik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533900" y="219075"/>
          <a:ext cx="4078605" cy="628650"/>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twoCellAnchor editAs="oneCell">
    <xdr:from>
      <xdr:col>2</xdr:col>
      <xdr:colOff>4267200</xdr:colOff>
      <xdr:row>2</xdr:row>
      <xdr:rowOff>175260</xdr:rowOff>
    </xdr:from>
    <xdr:to>
      <xdr:col>3</xdr:col>
      <xdr:colOff>3810</xdr:colOff>
      <xdr:row>6</xdr:row>
      <xdr:rowOff>15240</xdr:rowOff>
    </xdr:to>
    <xdr:pic>
      <xdr:nvPicPr>
        <xdr:cNvPr id="515242" name="Grafik 1">
          <a:extLst>
            <a:ext uri="{FF2B5EF4-FFF2-40B4-BE49-F238E27FC236}">
              <a16:creationId xmlns:a16="http://schemas.microsoft.com/office/drawing/2014/main" id="{00000000-0008-0000-3900-0000AADC0700}"/>
            </a:ext>
          </a:extLst>
        </xdr:cNvPr>
        <xdr:cNvPicPr>
          <a:picLocks noChangeAspect="1"/>
        </xdr:cNvPicPr>
      </xdr:nvPicPr>
      <xdr:blipFill>
        <a:blip xmlns:r="http://schemas.openxmlformats.org/officeDocument/2006/relationships" r:embed="rId1" cstate="print"/>
        <a:srcRect/>
        <a:stretch>
          <a:fillRect/>
        </a:stretch>
      </xdr:blipFill>
      <xdr:spPr bwMode="auto">
        <a:xfrm>
          <a:off x="5273040" y="541020"/>
          <a:ext cx="4175760" cy="60960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12</xdr:col>
      <xdr:colOff>434340</xdr:colOff>
      <xdr:row>28</xdr:row>
      <xdr:rowOff>7620</xdr:rowOff>
    </xdr:from>
    <xdr:to>
      <xdr:col>13</xdr:col>
      <xdr:colOff>0</xdr:colOff>
      <xdr:row>28</xdr:row>
      <xdr:rowOff>99060</xdr:rowOff>
    </xdr:to>
    <xdr:pic>
      <xdr:nvPicPr>
        <xdr:cNvPr id="5" name="Grafik 6">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4920615" y="7827645"/>
          <a:ext cx="80010" cy="91440"/>
        </a:xfrm>
        <a:prstGeom prst="rect">
          <a:avLst/>
        </a:prstGeom>
        <a:noFill/>
        <a:ln w="9525">
          <a:noFill/>
          <a:miter lim="800000"/>
          <a:headEnd/>
          <a:tailEnd/>
        </a:ln>
      </xdr:spPr>
    </xdr:pic>
    <xdr:clientData/>
  </xdr:twoCellAnchor>
  <xdr:twoCellAnchor editAs="oneCell">
    <xdr:from>
      <xdr:col>14</xdr:col>
      <xdr:colOff>66675</xdr:colOff>
      <xdr:row>2</xdr:row>
      <xdr:rowOff>9525</xdr:rowOff>
    </xdr:from>
    <xdr:to>
      <xdr:col>25</xdr:col>
      <xdr:colOff>180975</xdr:colOff>
      <xdr:row>5</xdr:row>
      <xdr:rowOff>47625</xdr:rowOff>
    </xdr:to>
    <xdr:pic>
      <xdr:nvPicPr>
        <xdr:cNvPr id="6" name="Grafik 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4905375" y="371475"/>
          <a:ext cx="4076700" cy="628650"/>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8</xdr:col>
      <xdr:colOff>144780</xdr:colOff>
      <xdr:row>2</xdr:row>
      <xdr:rowOff>7620</xdr:rowOff>
    </xdr:from>
    <xdr:to>
      <xdr:col>13</xdr:col>
      <xdr:colOff>403860</xdr:colOff>
      <xdr:row>5</xdr:row>
      <xdr:rowOff>99060</xdr:rowOff>
    </xdr:to>
    <xdr:pic>
      <xdr:nvPicPr>
        <xdr:cNvPr id="516266" name="Grafik 3">
          <a:extLst>
            <a:ext uri="{FF2B5EF4-FFF2-40B4-BE49-F238E27FC236}">
              <a16:creationId xmlns:a16="http://schemas.microsoft.com/office/drawing/2014/main" id="{00000000-0008-0000-3B00-0000AAE00700}"/>
            </a:ext>
          </a:extLst>
        </xdr:cNvPr>
        <xdr:cNvPicPr>
          <a:picLocks noChangeAspect="1"/>
        </xdr:cNvPicPr>
      </xdr:nvPicPr>
      <xdr:blipFill>
        <a:blip xmlns:r="http://schemas.openxmlformats.org/officeDocument/2006/relationships" r:embed="rId1" cstate="print"/>
        <a:srcRect/>
        <a:stretch>
          <a:fillRect/>
        </a:stretch>
      </xdr:blipFill>
      <xdr:spPr bwMode="auto">
        <a:xfrm>
          <a:off x="4259580" y="373380"/>
          <a:ext cx="4183380" cy="61722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7290" name="Grafik 1">
          <a:extLst>
            <a:ext uri="{FF2B5EF4-FFF2-40B4-BE49-F238E27FC236}">
              <a16:creationId xmlns:a16="http://schemas.microsoft.com/office/drawing/2014/main" id="{00000000-0008-0000-3C00-0000AAE40700}"/>
            </a:ext>
          </a:extLst>
        </xdr:cNvPr>
        <xdr:cNvPicPr>
          <a:picLocks noChangeAspect="1"/>
        </xdr:cNvPicPr>
      </xdr:nvPicPr>
      <xdr:blipFill>
        <a:blip xmlns:r="http://schemas.openxmlformats.org/officeDocument/2006/relationships" r:embed="rId1" cstate="print"/>
        <a:srcRect/>
        <a:stretch>
          <a:fillRect/>
        </a:stretch>
      </xdr:blipFill>
      <xdr:spPr bwMode="auto">
        <a:xfrm>
          <a:off x="5204460" y="495300"/>
          <a:ext cx="4160520" cy="62484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76</xdr:col>
      <xdr:colOff>45720</xdr:colOff>
      <xdr:row>0</xdr:row>
      <xdr:rowOff>175260</xdr:rowOff>
    </xdr:from>
    <xdr:to>
      <xdr:col>133</xdr:col>
      <xdr:colOff>38100</xdr:colOff>
      <xdr:row>4</xdr:row>
      <xdr:rowOff>7620</xdr:rowOff>
    </xdr:to>
    <xdr:pic>
      <xdr:nvPicPr>
        <xdr:cNvPr id="518314" name="Grafik 1">
          <a:extLst>
            <a:ext uri="{FF2B5EF4-FFF2-40B4-BE49-F238E27FC236}">
              <a16:creationId xmlns:a16="http://schemas.microsoft.com/office/drawing/2014/main" id="{00000000-0008-0000-3D00-0000AAE80700}"/>
            </a:ext>
          </a:extLst>
        </xdr:cNvPr>
        <xdr:cNvPicPr>
          <a:picLocks noChangeAspect="1"/>
        </xdr:cNvPicPr>
      </xdr:nvPicPr>
      <xdr:blipFill>
        <a:blip xmlns:r="http://schemas.openxmlformats.org/officeDocument/2006/relationships" r:embed="rId1" cstate="print"/>
        <a:srcRect/>
        <a:stretch>
          <a:fillRect/>
        </a:stretch>
      </xdr:blipFill>
      <xdr:spPr bwMode="auto">
        <a:xfrm>
          <a:off x="5791200" y="175260"/>
          <a:ext cx="3901440" cy="60198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9338" name="Grafik 2">
          <a:extLst>
            <a:ext uri="{FF2B5EF4-FFF2-40B4-BE49-F238E27FC236}">
              <a16:creationId xmlns:a16="http://schemas.microsoft.com/office/drawing/2014/main" id="{00000000-0008-0000-3E00-0000AAEC0700}"/>
            </a:ext>
          </a:extLst>
        </xdr:cNvPr>
        <xdr:cNvPicPr>
          <a:picLocks noChangeAspect="1"/>
        </xdr:cNvPicPr>
      </xdr:nvPicPr>
      <xdr:blipFill>
        <a:blip xmlns:r="http://schemas.openxmlformats.org/officeDocument/2006/relationships" r:embed="rId1" cstate="print"/>
        <a:srcRect/>
        <a:stretch>
          <a:fillRect/>
        </a:stretch>
      </xdr:blipFill>
      <xdr:spPr bwMode="auto">
        <a:xfrm>
          <a:off x="4884420" y="495300"/>
          <a:ext cx="4160520" cy="62484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403860</xdr:colOff>
      <xdr:row>5</xdr:row>
      <xdr:rowOff>60960</xdr:rowOff>
    </xdr:to>
    <xdr:pic>
      <xdr:nvPicPr>
        <xdr:cNvPr id="520362" name="Grafik 1">
          <a:extLst>
            <a:ext uri="{FF2B5EF4-FFF2-40B4-BE49-F238E27FC236}">
              <a16:creationId xmlns:a16="http://schemas.microsoft.com/office/drawing/2014/main" id="{00000000-0008-0000-3F00-0000AAF00700}"/>
            </a:ext>
          </a:extLst>
        </xdr:cNvPr>
        <xdr:cNvPicPr>
          <a:picLocks noChangeAspect="1"/>
        </xdr:cNvPicPr>
      </xdr:nvPicPr>
      <xdr:blipFill>
        <a:blip xmlns:r="http://schemas.openxmlformats.org/officeDocument/2006/relationships" r:embed="rId1" cstate="print"/>
        <a:srcRect/>
        <a:stretch>
          <a:fillRect/>
        </a:stretch>
      </xdr:blipFill>
      <xdr:spPr bwMode="auto">
        <a:xfrm>
          <a:off x="4472940" y="365760"/>
          <a:ext cx="4175760" cy="61722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72</xdr:col>
      <xdr:colOff>60960</xdr:colOff>
      <xdr:row>0</xdr:row>
      <xdr:rowOff>152400</xdr:rowOff>
    </xdr:from>
    <xdr:to>
      <xdr:col>129</xdr:col>
      <xdr:colOff>45720</xdr:colOff>
      <xdr:row>3</xdr:row>
      <xdr:rowOff>137160</xdr:rowOff>
    </xdr:to>
    <xdr:pic>
      <xdr:nvPicPr>
        <xdr:cNvPr id="521386" name="Grafik 2">
          <a:extLst>
            <a:ext uri="{FF2B5EF4-FFF2-40B4-BE49-F238E27FC236}">
              <a16:creationId xmlns:a16="http://schemas.microsoft.com/office/drawing/2014/main" id="{00000000-0008-0000-4000-0000AAF40700}"/>
            </a:ext>
          </a:extLst>
        </xdr:cNvPr>
        <xdr:cNvPicPr>
          <a:picLocks noChangeAspect="1"/>
        </xdr:cNvPicPr>
      </xdr:nvPicPr>
      <xdr:blipFill>
        <a:blip xmlns:r="http://schemas.openxmlformats.org/officeDocument/2006/relationships" r:embed="rId1" cstate="print"/>
        <a:srcRect/>
        <a:stretch>
          <a:fillRect/>
        </a:stretch>
      </xdr:blipFill>
      <xdr:spPr bwMode="auto">
        <a:xfrm>
          <a:off x="5501640" y="152400"/>
          <a:ext cx="3893820" cy="61722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295275</xdr:colOff>
      <xdr:row>0</xdr:row>
      <xdr:rowOff>57150</xdr:rowOff>
    </xdr:from>
    <xdr:to>
      <xdr:col>15</xdr:col>
      <xdr:colOff>472440</xdr:colOff>
      <xdr:row>3</xdr:row>
      <xdr:rowOff>163830</xdr:rowOff>
    </xdr:to>
    <xdr:pic>
      <xdr:nvPicPr>
        <xdr:cNvPr id="2" name="Grafik 1">
          <a:extLst>
            <a:ext uri="{FF2B5EF4-FFF2-40B4-BE49-F238E27FC236}">
              <a16:creationId xmlns:a16="http://schemas.microsoft.com/office/drawing/2014/main" id="{615CC492-C478-414E-BBBC-D14AA8FA73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4825" y="57150"/>
          <a:ext cx="1434465"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9</xdr:row>
      <xdr:rowOff>0</xdr:rowOff>
    </xdr:from>
    <xdr:to>
      <xdr:col>1</xdr:col>
      <xdr:colOff>0</xdr:colOff>
      <xdr:row>9</xdr:row>
      <xdr:rowOff>102870</xdr:rowOff>
    </xdr:to>
    <xdr:pic>
      <xdr:nvPicPr>
        <xdr:cNvPr id="3" name="Grafik 6">
          <a:extLst>
            <a:ext uri="{FF2B5EF4-FFF2-40B4-BE49-F238E27FC236}">
              <a16:creationId xmlns:a16="http://schemas.microsoft.com/office/drawing/2014/main" id="{CBBC9D34-249B-4F12-B8AE-8D02194647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1743075"/>
          <a:ext cx="11430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4903470</xdr:colOff>
      <xdr:row>10</xdr:row>
      <xdr:rowOff>1905</xdr:rowOff>
    </xdr:from>
    <xdr:to>
      <xdr:col>17</xdr:col>
      <xdr:colOff>0</xdr:colOff>
      <xdr:row>10</xdr:row>
      <xdr:rowOff>104775</xdr:rowOff>
    </xdr:to>
    <xdr:pic>
      <xdr:nvPicPr>
        <xdr:cNvPr id="4" name="Grafik 18">
          <a:extLst>
            <a:ext uri="{FF2B5EF4-FFF2-40B4-BE49-F238E27FC236}">
              <a16:creationId xmlns:a16="http://schemas.microsoft.com/office/drawing/2014/main" id="{928B1CF4-AC88-454D-94EB-4FB7E3E8D4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85620" y="1954530"/>
          <a:ext cx="190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8</xdr:row>
      <xdr:rowOff>182880</xdr:rowOff>
    </xdr:from>
    <xdr:to>
      <xdr:col>14</xdr:col>
      <xdr:colOff>453390</xdr:colOff>
      <xdr:row>9</xdr:row>
      <xdr:rowOff>95250</xdr:rowOff>
    </xdr:to>
    <xdr:pic>
      <xdr:nvPicPr>
        <xdr:cNvPr id="5" name="Grafik 18">
          <a:extLst>
            <a:ext uri="{FF2B5EF4-FFF2-40B4-BE49-F238E27FC236}">
              <a16:creationId xmlns:a16="http://schemas.microsoft.com/office/drawing/2014/main" id="{0EEBE7FC-3A6B-4109-AB72-FE83F2584D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17354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7</xdr:row>
      <xdr:rowOff>9525</xdr:rowOff>
    </xdr:from>
    <xdr:to>
      <xdr:col>14</xdr:col>
      <xdr:colOff>0</xdr:colOff>
      <xdr:row>7</xdr:row>
      <xdr:rowOff>114300</xdr:rowOff>
    </xdr:to>
    <xdr:pic>
      <xdr:nvPicPr>
        <xdr:cNvPr id="6" name="Grafik 18">
          <a:extLst>
            <a:ext uri="{FF2B5EF4-FFF2-40B4-BE49-F238E27FC236}">
              <a16:creationId xmlns:a16="http://schemas.microsoft.com/office/drawing/2014/main" id="{3937C9AD-DE03-45DF-8B04-41DD54D90B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24875" y="13716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5</xdr:row>
      <xdr:rowOff>9525</xdr:rowOff>
    </xdr:from>
    <xdr:to>
      <xdr:col>14</xdr:col>
      <xdr:colOff>0</xdr:colOff>
      <xdr:row>5</xdr:row>
      <xdr:rowOff>114300</xdr:rowOff>
    </xdr:to>
    <xdr:pic>
      <xdr:nvPicPr>
        <xdr:cNvPr id="7" name="Grafik 18">
          <a:extLst>
            <a:ext uri="{FF2B5EF4-FFF2-40B4-BE49-F238E27FC236}">
              <a16:creationId xmlns:a16="http://schemas.microsoft.com/office/drawing/2014/main" id="{D2E56556-7E37-4C73-9B53-3B2326965E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24875" y="10953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7</xdr:row>
      <xdr:rowOff>9525</xdr:rowOff>
    </xdr:from>
    <xdr:to>
      <xdr:col>5</xdr:col>
      <xdr:colOff>0</xdr:colOff>
      <xdr:row>7</xdr:row>
      <xdr:rowOff>114300</xdr:rowOff>
    </xdr:to>
    <xdr:pic>
      <xdr:nvPicPr>
        <xdr:cNvPr id="8" name="Grafik 18">
          <a:extLst>
            <a:ext uri="{FF2B5EF4-FFF2-40B4-BE49-F238E27FC236}">
              <a16:creationId xmlns:a16="http://schemas.microsoft.com/office/drawing/2014/main" id="{5DB1E57B-368B-458A-A92D-844590AE16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86175" y="137160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21</xdr:row>
      <xdr:rowOff>5715</xdr:rowOff>
    </xdr:from>
    <xdr:to>
      <xdr:col>15</xdr:col>
      <xdr:colOff>0</xdr:colOff>
      <xdr:row>21</xdr:row>
      <xdr:rowOff>104775</xdr:rowOff>
    </xdr:to>
    <xdr:pic>
      <xdr:nvPicPr>
        <xdr:cNvPr id="9" name="Grafik 18">
          <a:extLst>
            <a:ext uri="{FF2B5EF4-FFF2-40B4-BE49-F238E27FC236}">
              <a16:creationId xmlns:a16="http://schemas.microsoft.com/office/drawing/2014/main" id="{D98E7521-58D4-4CD0-A88E-112B64CFCC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505" y="5920740"/>
          <a:ext cx="93345"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354330</xdr:colOff>
      <xdr:row>23</xdr:row>
      <xdr:rowOff>0</xdr:rowOff>
    </xdr:from>
    <xdr:to>
      <xdr:col>15</xdr:col>
      <xdr:colOff>0</xdr:colOff>
      <xdr:row>23</xdr:row>
      <xdr:rowOff>99060</xdr:rowOff>
    </xdr:to>
    <xdr:pic>
      <xdr:nvPicPr>
        <xdr:cNvPr id="10" name="Grafik 18">
          <a:extLst>
            <a:ext uri="{FF2B5EF4-FFF2-40B4-BE49-F238E27FC236}">
              <a16:creationId xmlns:a16="http://schemas.microsoft.com/office/drawing/2014/main" id="{B583F1C2-8670-4D87-A44C-D715D17673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3980" y="7063740"/>
          <a:ext cx="10287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27</xdr:row>
      <xdr:rowOff>7620</xdr:rowOff>
    </xdr:from>
    <xdr:to>
      <xdr:col>14</xdr:col>
      <xdr:colOff>455295</xdr:colOff>
      <xdr:row>27</xdr:row>
      <xdr:rowOff>116205</xdr:rowOff>
    </xdr:to>
    <xdr:pic>
      <xdr:nvPicPr>
        <xdr:cNvPr id="11" name="Grafik 18">
          <a:extLst>
            <a:ext uri="{FF2B5EF4-FFF2-40B4-BE49-F238E27FC236}">
              <a16:creationId xmlns:a16="http://schemas.microsoft.com/office/drawing/2014/main" id="{466B31A6-E84C-43A3-B32A-1EEAD16E14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2075" y="9351645"/>
          <a:ext cx="102870" cy="108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30</xdr:row>
      <xdr:rowOff>1905</xdr:rowOff>
    </xdr:from>
    <xdr:to>
      <xdr:col>14</xdr:col>
      <xdr:colOff>453390</xdr:colOff>
      <xdr:row>30</xdr:row>
      <xdr:rowOff>104775</xdr:rowOff>
    </xdr:to>
    <xdr:pic>
      <xdr:nvPicPr>
        <xdr:cNvPr id="12" name="Grafik 18">
          <a:extLst>
            <a:ext uri="{FF2B5EF4-FFF2-40B4-BE49-F238E27FC236}">
              <a16:creationId xmlns:a16="http://schemas.microsoft.com/office/drawing/2014/main" id="{A9CEB038-370F-427A-898C-F36EFF733C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1048893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50</xdr:row>
      <xdr:rowOff>1905</xdr:rowOff>
    </xdr:from>
    <xdr:to>
      <xdr:col>14</xdr:col>
      <xdr:colOff>453390</xdr:colOff>
      <xdr:row>50</xdr:row>
      <xdr:rowOff>104775</xdr:rowOff>
    </xdr:to>
    <xdr:pic>
      <xdr:nvPicPr>
        <xdr:cNvPr id="13" name="Grafik 18">
          <a:extLst>
            <a:ext uri="{FF2B5EF4-FFF2-40B4-BE49-F238E27FC236}">
              <a16:creationId xmlns:a16="http://schemas.microsoft.com/office/drawing/2014/main" id="{56D2CB1B-BA86-4C97-9EE5-139976DFA4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1936623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53</xdr:row>
      <xdr:rowOff>11430</xdr:rowOff>
    </xdr:from>
    <xdr:to>
      <xdr:col>14</xdr:col>
      <xdr:colOff>453390</xdr:colOff>
      <xdr:row>53</xdr:row>
      <xdr:rowOff>114300</xdr:rowOff>
    </xdr:to>
    <xdr:pic>
      <xdr:nvPicPr>
        <xdr:cNvPr id="14" name="Grafik 18">
          <a:extLst>
            <a:ext uri="{FF2B5EF4-FFF2-40B4-BE49-F238E27FC236}">
              <a16:creationId xmlns:a16="http://schemas.microsoft.com/office/drawing/2014/main" id="{8A010B06-DC2E-4847-AC59-6189751D85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0518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57</xdr:row>
      <xdr:rowOff>11430</xdr:rowOff>
    </xdr:from>
    <xdr:to>
      <xdr:col>14</xdr:col>
      <xdr:colOff>453390</xdr:colOff>
      <xdr:row>57</xdr:row>
      <xdr:rowOff>114300</xdr:rowOff>
    </xdr:to>
    <xdr:pic>
      <xdr:nvPicPr>
        <xdr:cNvPr id="15" name="Grafik 19">
          <a:extLst>
            <a:ext uri="{FF2B5EF4-FFF2-40B4-BE49-F238E27FC236}">
              <a16:creationId xmlns:a16="http://schemas.microsoft.com/office/drawing/2014/main" id="{0F41DB9A-676E-43FD-9DF0-0F0CE6E290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2042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60</xdr:row>
      <xdr:rowOff>11430</xdr:rowOff>
    </xdr:from>
    <xdr:to>
      <xdr:col>14</xdr:col>
      <xdr:colOff>453390</xdr:colOff>
      <xdr:row>60</xdr:row>
      <xdr:rowOff>114300</xdr:rowOff>
    </xdr:to>
    <xdr:pic>
      <xdr:nvPicPr>
        <xdr:cNvPr id="16" name="Grafik 20">
          <a:extLst>
            <a:ext uri="{FF2B5EF4-FFF2-40B4-BE49-F238E27FC236}">
              <a16:creationId xmlns:a16="http://schemas.microsoft.com/office/drawing/2014/main" id="{1D37CA48-5ADD-4D25-8B93-8F34D8BF5E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3185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69</xdr:row>
      <xdr:rowOff>11430</xdr:rowOff>
    </xdr:from>
    <xdr:to>
      <xdr:col>14</xdr:col>
      <xdr:colOff>453390</xdr:colOff>
      <xdr:row>69</xdr:row>
      <xdr:rowOff>114300</xdr:rowOff>
    </xdr:to>
    <xdr:pic>
      <xdr:nvPicPr>
        <xdr:cNvPr id="17" name="Grafik 22">
          <a:extLst>
            <a:ext uri="{FF2B5EF4-FFF2-40B4-BE49-F238E27FC236}">
              <a16:creationId xmlns:a16="http://schemas.microsoft.com/office/drawing/2014/main" id="{E6C73177-6D4E-4413-8652-B788E55240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6614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48</xdr:row>
      <xdr:rowOff>9525</xdr:rowOff>
    </xdr:from>
    <xdr:to>
      <xdr:col>14</xdr:col>
      <xdr:colOff>445770</xdr:colOff>
      <xdr:row>48</xdr:row>
      <xdr:rowOff>114300</xdr:rowOff>
    </xdr:to>
    <xdr:pic>
      <xdr:nvPicPr>
        <xdr:cNvPr id="18" name="Grafik 29">
          <a:extLst>
            <a:ext uri="{FF2B5EF4-FFF2-40B4-BE49-F238E27FC236}">
              <a16:creationId xmlns:a16="http://schemas.microsoft.com/office/drawing/2014/main" id="{F3BDFE10-33A6-4F56-9D6C-CF4B70F746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2075" y="18611850"/>
          <a:ext cx="9334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9</xdr:row>
      <xdr:rowOff>9525</xdr:rowOff>
    </xdr:from>
    <xdr:to>
      <xdr:col>1</xdr:col>
      <xdr:colOff>281940</xdr:colOff>
      <xdr:row>9</xdr:row>
      <xdr:rowOff>114300</xdr:rowOff>
    </xdr:to>
    <xdr:pic>
      <xdr:nvPicPr>
        <xdr:cNvPr id="19" name="Grafik 6">
          <a:extLst>
            <a:ext uri="{FF2B5EF4-FFF2-40B4-BE49-F238E27FC236}">
              <a16:creationId xmlns:a16="http://schemas.microsoft.com/office/drawing/2014/main" id="{70A49A43-508E-49CB-916D-0AE94FDFB7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1752600"/>
          <a:ext cx="11049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33</xdr:row>
      <xdr:rowOff>5715</xdr:rowOff>
    </xdr:from>
    <xdr:to>
      <xdr:col>14</xdr:col>
      <xdr:colOff>455295</xdr:colOff>
      <xdr:row>33</xdr:row>
      <xdr:rowOff>104775</xdr:rowOff>
    </xdr:to>
    <xdr:pic>
      <xdr:nvPicPr>
        <xdr:cNvPr id="20" name="Grafik 18">
          <a:extLst>
            <a:ext uri="{FF2B5EF4-FFF2-40B4-BE49-F238E27FC236}">
              <a16:creationId xmlns:a16="http://schemas.microsoft.com/office/drawing/2014/main" id="{7587FFB7-B14D-4C9B-B359-B106FEF0B9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2075" y="11673840"/>
          <a:ext cx="10287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45</xdr:row>
      <xdr:rowOff>11430</xdr:rowOff>
    </xdr:from>
    <xdr:to>
      <xdr:col>14</xdr:col>
      <xdr:colOff>453390</xdr:colOff>
      <xdr:row>45</xdr:row>
      <xdr:rowOff>114300</xdr:rowOff>
    </xdr:to>
    <xdr:pic>
      <xdr:nvPicPr>
        <xdr:cNvPr id="21" name="Grafik 29">
          <a:extLst>
            <a:ext uri="{FF2B5EF4-FFF2-40B4-BE49-F238E27FC236}">
              <a16:creationId xmlns:a16="http://schemas.microsoft.com/office/drawing/2014/main" id="{23DBFC3A-D6E5-4E6F-BAFA-D99A8B4A3F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16327755"/>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47</xdr:row>
      <xdr:rowOff>0</xdr:rowOff>
    </xdr:from>
    <xdr:to>
      <xdr:col>14</xdr:col>
      <xdr:colOff>453390</xdr:colOff>
      <xdr:row>47</xdr:row>
      <xdr:rowOff>102870</xdr:rowOff>
    </xdr:to>
    <xdr:pic>
      <xdr:nvPicPr>
        <xdr:cNvPr id="22" name="Grafik 29">
          <a:extLst>
            <a:ext uri="{FF2B5EF4-FFF2-40B4-BE49-F238E27FC236}">
              <a16:creationId xmlns:a16="http://schemas.microsoft.com/office/drawing/2014/main" id="{336B6B64-064D-408A-820D-E7978ABB8C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93505" y="17470755"/>
          <a:ext cx="8953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74</xdr:row>
      <xdr:rowOff>20955</xdr:rowOff>
    </xdr:from>
    <xdr:to>
      <xdr:col>14</xdr:col>
      <xdr:colOff>453390</xdr:colOff>
      <xdr:row>74</xdr:row>
      <xdr:rowOff>123825</xdr:rowOff>
    </xdr:to>
    <xdr:pic>
      <xdr:nvPicPr>
        <xdr:cNvPr id="23" name="Grafik 33">
          <a:extLst>
            <a:ext uri="{FF2B5EF4-FFF2-40B4-BE49-F238E27FC236}">
              <a16:creationId xmlns:a16="http://schemas.microsoft.com/office/drawing/2014/main" id="{8345AE90-5669-423B-B904-30CDA56BD6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28529280"/>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72</xdr:row>
      <xdr:rowOff>11430</xdr:rowOff>
    </xdr:from>
    <xdr:to>
      <xdr:col>14</xdr:col>
      <xdr:colOff>453390</xdr:colOff>
      <xdr:row>72</xdr:row>
      <xdr:rowOff>114300</xdr:rowOff>
    </xdr:to>
    <xdr:pic>
      <xdr:nvPicPr>
        <xdr:cNvPr id="24" name="Grafik 22">
          <a:extLst>
            <a:ext uri="{FF2B5EF4-FFF2-40B4-BE49-F238E27FC236}">
              <a16:creationId xmlns:a16="http://schemas.microsoft.com/office/drawing/2014/main" id="{0F954C3D-EA41-4283-BFA8-C6F85FCB5F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7757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29</xdr:row>
      <xdr:rowOff>11430</xdr:rowOff>
    </xdr:from>
    <xdr:to>
      <xdr:col>14</xdr:col>
      <xdr:colOff>453390</xdr:colOff>
      <xdr:row>29</xdr:row>
      <xdr:rowOff>114300</xdr:rowOff>
    </xdr:to>
    <xdr:pic>
      <xdr:nvPicPr>
        <xdr:cNvPr id="25" name="Grafik 29">
          <a:extLst>
            <a:ext uri="{FF2B5EF4-FFF2-40B4-BE49-F238E27FC236}">
              <a16:creationId xmlns:a16="http://schemas.microsoft.com/office/drawing/2014/main" id="{948C8583-25C7-491C-A5A3-907DCF7F26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10117455"/>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102</xdr:row>
      <xdr:rowOff>1905</xdr:rowOff>
    </xdr:from>
    <xdr:to>
      <xdr:col>14</xdr:col>
      <xdr:colOff>453390</xdr:colOff>
      <xdr:row>102</xdr:row>
      <xdr:rowOff>104775</xdr:rowOff>
    </xdr:to>
    <xdr:pic>
      <xdr:nvPicPr>
        <xdr:cNvPr id="26" name="Grafik 22">
          <a:extLst>
            <a:ext uri="{FF2B5EF4-FFF2-40B4-BE49-F238E27FC236}">
              <a16:creationId xmlns:a16="http://schemas.microsoft.com/office/drawing/2014/main" id="{D5E49251-BAD6-4F6A-B60A-DC14884D70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41921430"/>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18</xdr:row>
      <xdr:rowOff>5715</xdr:rowOff>
    </xdr:from>
    <xdr:to>
      <xdr:col>15</xdr:col>
      <xdr:colOff>0</xdr:colOff>
      <xdr:row>18</xdr:row>
      <xdr:rowOff>104775</xdr:rowOff>
    </xdr:to>
    <xdr:pic>
      <xdr:nvPicPr>
        <xdr:cNvPr id="27" name="Grafik 18">
          <a:extLst>
            <a:ext uri="{FF2B5EF4-FFF2-40B4-BE49-F238E27FC236}">
              <a16:creationId xmlns:a16="http://schemas.microsoft.com/office/drawing/2014/main" id="{85A827AA-F7CA-4BE4-9846-3C97A2D19E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505" y="4777740"/>
          <a:ext cx="93345"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105</xdr:row>
      <xdr:rowOff>11430</xdr:rowOff>
    </xdr:from>
    <xdr:to>
      <xdr:col>14</xdr:col>
      <xdr:colOff>453390</xdr:colOff>
      <xdr:row>105</xdr:row>
      <xdr:rowOff>114300</xdr:rowOff>
    </xdr:to>
    <xdr:pic>
      <xdr:nvPicPr>
        <xdr:cNvPr id="28" name="Grafik 22">
          <a:extLst>
            <a:ext uri="{FF2B5EF4-FFF2-40B4-BE49-F238E27FC236}">
              <a16:creationId xmlns:a16="http://schemas.microsoft.com/office/drawing/2014/main" id="{ECF3313C-927A-4CEC-A040-502DDA7503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430739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83</xdr:row>
      <xdr:rowOff>11430</xdr:rowOff>
    </xdr:from>
    <xdr:to>
      <xdr:col>14</xdr:col>
      <xdr:colOff>453390</xdr:colOff>
      <xdr:row>83</xdr:row>
      <xdr:rowOff>114300</xdr:rowOff>
    </xdr:to>
    <xdr:pic>
      <xdr:nvPicPr>
        <xdr:cNvPr id="29" name="Grafik 22">
          <a:extLst>
            <a:ext uri="{FF2B5EF4-FFF2-40B4-BE49-F238E27FC236}">
              <a16:creationId xmlns:a16="http://schemas.microsoft.com/office/drawing/2014/main" id="{594D7AE7-14D4-4D7D-8250-00B83D372B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3329178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354330</xdr:colOff>
      <xdr:row>23</xdr:row>
      <xdr:rowOff>377190</xdr:rowOff>
    </xdr:from>
    <xdr:ext cx="114300" cy="104775"/>
    <xdr:pic>
      <xdr:nvPicPr>
        <xdr:cNvPr id="30" name="Grafik 18">
          <a:extLst>
            <a:ext uri="{FF2B5EF4-FFF2-40B4-BE49-F238E27FC236}">
              <a16:creationId xmlns:a16="http://schemas.microsoft.com/office/drawing/2014/main" id="{7492BF3E-9172-4216-86D5-B3BC6F1340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3980" y="819721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1266825</xdr:colOff>
      <xdr:row>23</xdr:row>
      <xdr:rowOff>9525</xdr:rowOff>
    </xdr:from>
    <xdr:ext cx="114300" cy="104775"/>
    <xdr:pic>
      <xdr:nvPicPr>
        <xdr:cNvPr id="31" name="Grafik 18">
          <a:extLst>
            <a:ext uri="{FF2B5EF4-FFF2-40B4-BE49-F238E27FC236}">
              <a16:creationId xmlns:a16="http://schemas.microsoft.com/office/drawing/2014/main" id="{1C9CD95E-00AA-4605-88E1-EEB48B5D19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7829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721995</xdr:colOff>
      <xdr:row>23</xdr:row>
      <xdr:rowOff>5715</xdr:rowOff>
    </xdr:from>
    <xdr:ext cx="114300" cy="104775"/>
    <xdr:pic>
      <xdr:nvPicPr>
        <xdr:cNvPr id="32" name="Grafik 18">
          <a:extLst>
            <a:ext uri="{FF2B5EF4-FFF2-40B4-BE49-F238E27FC236}">
              <a16:creationId xmlns:a16="http://schemas.microsoft.com/office/drawing/2014/main" id="{9CF0F99D-E821-4FE0-8EA3-A0E055900E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6870" y="782574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16</xdr:col>
      <xdr:colOff>4762500</xdr:colOff>
      <xdr:row>10</xdr:row>
      <xdr:rowOff>0</xdr:rowOff>
    </xdr:from>
    <xdr:to>
      <xdr:col>16</xdr:col>
      <xdr:colOff>4855845</xdr:colOff>
      <xdr:row>10</xdr:row>
      <xdr:rowOff>102870</xdr:rowOff>
    </xdr:to>
    <xdr:pic>
      <xdr:nvPicPr>
        <xdr:cNvPr id="33" name="Grafik 18">
          <a:extLst>
            <a:ext uri="{FF2B5EF4-FFF2-40B4-BE49-F238E27FC236}">
              <a16:creationId xmlns:a16="http://schemas.microsoft.com/office/drawing/2014/main" id="{33A0FE08-5A61-417B-A43F-836A3388F5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2750" y="195262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655320</xdr:colOff>
      <xdr:row>5</xdr:row>
      <xdr:rowOff>144780</xdr:rowOff>
    </xdr:to>
    <xdr:pic>
      <xdr:nvPicPr>
        <xdr:cNvPr id="522410" name="Grafik 1">
          <a:extLst>
            <a:ext uri="{FF2B5EF4-FFF2-40B4-BE49-F238E27FC236}">
              <a16:creationId xmlns:a16="http://schemas.microsoft.com/office/drawing/2014/main" id="{00000000-0008-0000-4100-0000AAF80700}"/>
            </a:ext>
          </a:extLst>
        </xdr:cNvPr>
        <xdr:cNvPicPr>
          <a:picLocks noChangeAspect="1"/>
        </xdr:cNvPicPr>
      </xdr:nvPicPr>
      <xdr:blipFill>
        <a:blip xmlns:r="http://schemas.openxmlformats.org/officeDocument/2006/relationships" r:embed="rId1" cstate="print"/>
        <a:srcRect/>
        <a:stretch>
          <a:fillRect/>
        </a:stretch>
      </xdr:blipFill>
      <xdr:spPr bwMode="auto">
        <a:xfrm>
          <a:off x="5425440" y="495300"/>
          <a:ext cx="4160520" cy="62484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304800</xdr:colOff>
      <xdr:row>17</xdr:row>
      <xdr:rowOff>53340</xdr:rowOff>
    </xdr:from>
    <xdr:to>
      <xdr:col>101</xdr:col>
      <xdr:colOff>68580</xdr:colOff>
      <xdr:row>116</xdr:row>
      <xdr:rowOff>0</xdr:rowOff>
    </xdr:to>
    <xdr:pic>
      <xdr:nvPicPr>
        <xdr:cNvPr id="523603" name="Grafik 2" descr="kaplan-meier DFS unser (d).png">
          <a:extLst>
            <a:ext uri="{FF2B5EF4-FFF2-40B4-BE49-F238E27FC236}">
              <a16:creationId xmlns:a16="http://schemas.microsoft.com/office/drawing/2014/main" id="{00000000-0008-0000-4200-000053FD0700}"/>
            </a:ext>
          </a:extLst>
        </xdr:cNvPr>
        <xdr:cNvPicPr>
          <a:picLocks noChangeAspect="1"/>
        </xdr:cNvPicPr>
      </xdr:nvPicPr>
      <xdr:blipFill>
        <a:blip xmlns:r="http://schemas.openxmlformats.org/officeDocument/2006/relationships" r:embed="rId1" cstate="print"/>
        <a:srcRect/>
        <a:stretch>
          <a:fillRect/>
        </a:stretch>
      </xdr:blipFill>
      <xdr:spPr bwMode="auto">
        <a:xfrm>
          <a:off x="304800" y="3322320"/>
          <a:ext cx="8351520" cy="3855720"/>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3604" name="Grafik 3">
          <a:extLst>
            <a:ext uri="{FF2B5EF4-FFF2-40B4-BE49-F238E27FC236}">
              <a16:creationId xmlns:a16="http://schemas.microsoft.com/office/drawing/2014/main" id="{00000000-0008-0000-4200-000054FD07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24458" name="Grafik 1">
          <a:extLst>
            <a:ext uri="{FF2B5EF4-FFF2-40B4-BE49-F238E27FC236}">
              <a16:creationId xmlns:a16="http://schemas.microsoft.com/office/drawing/2014/main" id="{00000000-0008-0000-4300-0000AA000800}"/>
            </a:ext>
          </a:extLst>
        </xdr:cNvPr>
        <xdr:cNvPicPr>
          <a:picLocks noChangeAspect="1"/>
        </xdr:cNvPicPr>
      </xdr:nvPicPr>
      <xdr:blipFill>
        <a:blip xmlns:r="http://schemas.openxmlformats.org/officeDocument/2006/relationships" r:embed="rId1" cstate="print"/>
        <a:srcRect/>
        <a:stretch>
          <a:fillRect/>
        </a:stretch>
      </xdr:blipFill>
      <xdr:spPr bwMode="auto">
        <a:xfrm>
          <a:off x="5067300" y="495300"/>
          <a:ext cx="4160520" cy="62484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114300</xdr:colOff>
      <xdr:row>25</xdr:row>
      <xdr:rowOff>28575</xdr:rowOff>
    </xdr:from>
    <xdr:to>
      <xdr:col>113</xdr:col>
      <xdr:colOff>68580</xdr:colOff>
      <xdr:row>117</xdr:row>
      <xdr:rowOff>89535</xdr:rowOff>
    </xdr:to>
    <xdr:pic>
      <xdr:nvPicPr>
        <xdr:cNvPr id="525651" name="Grafik 1">
          <a:extLst>
            <a:ext uri="{FF2B5EF4-FFF2-40B4-BE49-F238E27FC236}">
              <a16:creationId xmlns:a16="http://schemas.microsoft.com/office/drawing/2014/main" id="{00000000-0008-0000-4400-000053050800}"/>
            </a:ext>
          </a:extLst>
        </xdr:cNvPr>
        <xdr:cNvPicPr>
          <a:picLocks noChangeAspect="1"/>
        </xdr:cNvPicPr>
      </xdr:nvPicPr>
      <xdr:blipFill>
        <a:blip xmlns:r="http://schemas.openxmlformats.org/officeDocument/2006/relationships" r:embed="rId1" cstate="print"/>
        <a:srcRect/>
        <a:stretch>
          <a:fillRect/>
        </a:stretch>
      </xdr:blipFill>
      <xdr:spPr bwMode="auto">
        <a:xfrm>
          <a:off x="114300" y="3362325"/>
          <a:ext cx="9431655" cy="3556635"/>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5652" name="Grafik 3">
          <a:extLst>
            <a:ext uri="{FF2B5EF4-FFF2-40B4-BE49-F238E27FC236}">
              <a16:creationId xmlns:a16="http://schemas.microsoft.com/office/drawing/2014/main" id="{00000000-0008-0000-4400-0000540508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oneCellAnchor>
    <xdr:from>
      <xdr:col>37</xdr:col>
      <xdr:colOff>9525</xdr:colOff>
      <xdr:row>10</xdr:row>
      <xdr:rowOff>0</xdr:rowOff>
    </xdr:from>
    <xdr:ext cx="2247736" cy="833438"/>
    <xdr:pic>
      <xdr:nvPicPr>
        <xdr:cNvPr id="3" name="Grafik 2">
          <a:extLst>
            <a:ext uri="{FF2B5EF4-FFF2-40B4-BE49-F238E27FC236}">
              <a16:creationId xmlns:a16="http://schemas.microsoft.com/office/drawing/2014/main" id="{00000000-0008-0000-4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10</xdr:row>
      <xdr:rowOff>0</xdr:rowOff>
    </xdr:from>
    <xdr:ext cx="2247736" cy="833438"/>
    <xdr:pic>
      <xdr:nvPicPr>
        <xdr:cNvPr id="4" name="Grafik 3">
          <a:extLst>
            <a:ext uri="{FF2B5EF4-FFF2-40B4-BE49-F238E27FC236}">
              <a16:creationId xmlns:a16="http://schemas.microsoft.com/office/drawing/2014/main" id="{00000000-0008-0000-4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62</xdr:col>
      <xdr:colOff>30480</xdr:colOff>
      <xdr:row>10</xdr:row>
      <xdr:rowOff>144780</xdr:rowOff>
    </xdr:from>
    <xdr:to>
      <xdr:col>67</xdr:col>
      <xdr:colOff>0</xdr:colOff>
      <xdr:row>13</xdr:row>
      <xdr:rowOff>97155</xdr:rowOff>
    </xdr:to>
    <xdr:pic>
      <xdr:nvPicPr>
        <xdr:cNvPr id="5" name="Grafik 3">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621655" y="335280"/>
          <a:ext cx="3779520" cy="619125"/>
        </a:xfrm>
        <a:prstGeom prst="rect">
          <a:avLst/>
        </a:prstGeom>
        <a:noFill/>
        <a:ln w="9525">
          <a:noFill/>
          <a:miter lim="800000"/>
          <a:headEnd/>
          <a:tailEnd/>
        </a:ln>
      </xdr:spPr>
    </xdr:pic>
    <xdr:clientData/>
  </xdr:twoCellAnchor>
  <xdr:twoCellAnchor editAs="oneCell">
    <xdr:from>
      <xdr:col>7</xdr:col>
      <xdr:colOff>7620</xdr:colOff>
      <xdr:row>2</xdr:row>
      <xdr:rowOff>129540</xdr:rowOff>
    </xdr:from>
    <xdr:to>
      <xdr:col>8</xdr:col>
      <xdr:colOff>2655570</xdr:colOff>
      <xdr:row>6</xdr:row>
      <xdr:rowOff>1905</xdr:rowOff>
    </xdr:to>
    <xdr:pic>
      <xdr:nvPicPr>
        <xdr:cNvPr id="6" name="Grafik 1">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5274945" y="501015"/>
          <a:ext cx="4076700" cy="634365"/>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110490</xdr:colOff>
      <xdr:row>1</xdr:row>
      <xdr:rowOff>171450</xdr:rowOff>
    </xdr:from>
    <xdr:to>
      <xdr:col>10</xdr:col>
      <xdr:colOff>501015</xdr:colOff>
      <xdr:row>3</xdr:row>
      <xdr:rowOff>74295</xdr:rowOff>
    </xdr:to>
    <xdr:pic>
      <xdr:nvPicPr>
        <xdr:cNvPr id="526506" name="Grafik 1">
          <a:extLst>
            <a:ext uri="{FF2B5EF4-FFF2-40B4-BE49-F238E27FC236}">
              <a16:creationId xmlns:a16="http://schemas.microsoft.com/office/drawing/2014/main" id="{00000000-0008-0000-4600-0000AA080800}"/>
            </a:ext>
          </a:extLst>
        </xdr:cNvPr>
        <xdr:cNvPicPr>
          <a:picLocks noChangeAspect="1"/>
        </xdr:cNvPicPr>
      </xdr:nvPicPr>
      <xdr:blipFill>
        <a:blip xmlns:r="http://schemas.openxmlformats.org/officeDocument/2006/relationships" r:embed="rId1" cstate="print"/>
        <a:srcRect/>
        <a:stretch>
          <a:fillRect/>
        </a:stretch>
      </xdr:blipFill>
      <xdr:spPr bwMode="auto">
        <a:xfrm>
          <a:off x="6387465" y="361950"/>
          <a:ext cx="4048125" cy="626745"/>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594360</xdr:colOff>
      <xdr:row>2</xdr:row>
      <xdr:rowOff>180975</xdr:rowOff>
    </xdr:from>
    <xdr:to>
      <xdr:col>11</xdr:col>
      <xdr:colOff>1899285</xdr:colOff>
      <xdr:row>3</xdr:row>
      <xdr:rowOff>340995</xdr:rowOff>
    </xdr:to>
    <xdr:pic>
      <xdr:nvPicPr>
        <xdr:cNvPr id="528210" name="Grafik 1">
          <a:extLst>
            <a:ext uri="{FF2B5EF4-FFF2-40B4-BE49-F238E27FC236}">
              <a16:creationId xmlns:a16="http://schemas.microsoft.com/office/drawing/2014/main" id="{00000000-0008-0000-4700-0000520F0800}"/>
            </a:ext>
          </a:extLst>
        </xdr:cNvPr>
        <xdr:cNvPicPr>
          <a:picLocks noChangeAspect="1"/>
        </xdr:cNvPicPr>
      </xdr:nvPicPr>
      <xdr:blipFill>
        <a:blip xmlns:r="http://schemas.openxmlformats.org/officeDocument/2006/relationships" r:embed="rId1" cstate="print"/>
        <a:srcRect/>
        <a:stretch>
          <a:fillRect/>
        </a:stretch>
      </xdr:blipFill>
      <xdr:spPr bwMode="auto">
        <a:xfrm>
          <a:off x="5128260" y="561975"/>
          <a:ext cx="4029075" cy="626745"/>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19050</xdr:colOff>
      <xdr:row>2</xdr:row>
      <xdr:rowOff>9525</xdr:rowOff>
    </xdr:from>
    <xdr:to>
      <xdr:col>8</xdr:col>
      <xdr:colOff>1257300</xdr:colOff>
      <xdr:row>3</xdr:row>
      <xdr:rowOff>38099</xdr:rowOff>
    </xdr:to>
    <xdr:pic>
      <xdr:nvPicPr>
        <xdr:cNvPr id="4" name="Grafik 3">
          <a:extLst>
            <a:ext uri="{FF2B5EF4-FFF2-40B4-BE49-F238E27FC236}">
              <a16:creationId xmlns:a16="http://schemas.microsoft.com/office/drawing/2014/main" id="{5D87B700-DA74-4BB1-874A-B7F4E255D6D9}"/>
            </a:ext>
          </a:extLst>
        </xdr:cNvPr>
        <xdr:cNvPicPr>
          <a:picLocks noChangeAspect="1"/>
        </xdr:cNvPicPr>
      </xdr:nvPicPr>
      <xdr:blipFill>
        <a:blip xmlns:r="http://schemas.openxmlformats.org/officeDocument/2006/relationships" r:embed="rId1" cstate="print"/>
        <a:srcRect/>
        <a:stretch>
          <a:fillRect/>
        </a:stretch>
      </xdr:blipFill>
      <xdr:spPr bwMode="auto">
        <a:xfrm>
          <a:off x="7658100" y="371475"/>
          <a:ext cx="4076700" cy="628649"/>
        </a:xfrm>
        <a:prstGeom prst="rect">
          <a:avLst/>
        </a:prstGeom>
        <a:noFill/>
        <a:ln w="9525">
          <a:noFill/>
          <a:miter lim="800000"/>
          <a:headEnd/>
          <a:tailEnd/>
        </a:ln>
      </xdr:spPr>
    </xdr:pic>
    <xdr:clientData/>
  </xdr:twoCellAnchor>
  <xdr:oneCellAnchor>
    <xdr:from>
      <xdr:col>1</xdr:col>
      <xdr:colOff>342900</xdr:colOff>
      <xdr:row>32</xdr:row>
      <xdr:rowOff>57150</xdr:rowOff>
    </xdr:from>
    <xdr:ext cx="7019048" cy="2876190"/>
    <xdr:pic>
      <xdr:nvPicPr>
        <xdr:cNvPr id="3" name="Grafik 2">
          <a:extLst>
            <a:ext uri="{FF2B5EF4-FFF2-40B4-BE49-F238E27FC236}">
              <a16:creationId xmlns:a16="http://schemas.microsoft.com/office/drawing/2014/main" id="{D67D209F-6DB8-47BD-89ED-2070AF2F210A}"/>
            </a:ext>
          </a:extLst>
        </xdr:cNvPr>
        <xdr:cNvPicPr>
          <a:picLocks noChangeAspect="1"/>
        </xdr:cNvPicPr>
      </xdr:nvPicPr>
      <xdr:blipFill>
        <a:blip xmlns:r="http://schemas.openxmlformats.org/officeDocument/2006/relationships" r:embed="rId2"/>
        <a:stretch>
          <a:fillRect/>
        </a:stretch>
      </xdr:blipFill>
      <xdr:spPr>
        <a:xfrm>
          <a:off x="533400" y="4619625"/>
          <a:ext cx="7019048" cy="2876190"/>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editAs="oneCell">
    <xdr:from>
      <xdr:col>5</xdr:col>
      <xdr:colOff>19050</xdr:colOff>
      <xdr:row>1</xdr:row>
      <xdr:rowOff>114300</xdr:rowOff>
    </xdr:from>
    <xdr:to>
      <xdr:col>11</xdr:col>
      <xdr:colOff>495300</xdr:colOff>
      <xdr:row>2</xdr:row>
      <xdr:rowOff>561974</xdr:rowOff>
    </xdr:to>
    <xdr:pic>
      <xdr:nvPicPr>
        <xdr:cNvPr id="4" name="Grafik 3">
          <a:extLst>
            <a:ext uri="{FF2B5EF4-FFF2-40B4-BE49-F238E27FC236}">
              <a16:creationId xmlns:a16="http://schemas.microsoft.com/office/drawing/2014/main" id="{AA3A63B5-F2D8-45FC-88BA-736BD582E85F}"/>
            </a:ext>
          </a:extLst>
        </xdr:cNvPr>
        <xdr:cNvPicPr>
          <a:picLocks noChangeAspect="1"/>
        </xdr:cNvPicPr>
      </xdr:nvPicPr>
      <xdr:blipFill>
        <a:blip xmlns:r="http://schemas.openxmlformats.org/officeDocument/2006/relationships" r:embed="rId1" cstate="print"/>
        <a:srcRect/>
        <a:stretch>
          <a:fillRect/>
        </a:stretch>
      </xdr:blipFill>
      <xdr:spPr bwMode="auto">
        <a:xfrm>
          <a:off x="5048250" y="295275"/>
          <a:ext cx="4076700" cy="628649"/>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oneCellAnchor>
    <xdr:from>
      <xdr:col>16</xdr:col>
      <xdr:colOff>371475</xdr:colOff>
      <xdr:row>1</xdr:row>
      <xdr:rowOff>19050</xdr:rowOff>
    </xdr:from>
    <xdr:ext cx="1304925" cy="552450"/>
    <xdr:pic>
      <xdr:nvPicPr>
        <xdr:cNvPr id="2" name="Grafik 1">
          <a:extLst>
            <a:ext uri="{FF2B5EF4-FFF2-40B4-BE49-F238E27FC236}">
              <a16:creationId xmlns:a16="http://schemas.microsoft.com/office/drawing/2014/main" id="{E64ECDC5-ED43-4508-8FA2-FE7FDD21F2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3925" y="142875"/>
          <a:ext cx="13049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xdr:row>
      <xdr:rowOff>104776</xdr:rowOff>
    </xdr:from>
    <xdr:to>
      <xdr:col>5</xdr:col>
      <xdr:colOff>838200</xdr:colOff>
      <xdr:row>3</xdr:row>
      <xdr:rowOff>95250</xdr:rowOff>
    </xdr:to>
    <xdr:pic>
      <xdr:nvPicPr>
        <xdr:cNvPr id="555054" name="Grafik 1">
          <a:extLst>
            <a:ext uri="{FF2B5EF4-FFF2-40B4-BE49-F238E27FC236}">
              <a16:creationId xmlns:a16="http://schemas.microsoft.com/office/drawing/2014/main" id="{00000000-0008-0000-0600-00002E780800}"/>
            </a:ext>
          </a:extLst>
        </xdr:cNvPr>
        <xdr:cNvPicPr>
          <a:picLocks noChangeAspect="1"/>
        </xdr:cNvPicPr>
      </xdr:nvPicPr>
      <xdr:blipFill>
        <a:blip xmlns:r="http://schemas.openxmlformats.org/officeDocument/2006/relationships" r:embed="rId1" cstate="print"/>
        <a:srcRect/>
        <a:stretch>
          <a:fillRect/>
        </a:stretch>
      </xdr:blipFill>
      <xdr:spPr bwMode="auto">
        <a:xfrm>
          <a:off x="6467475" y="285751"/>
          <a:ext cx="4076700" cy="628649"/>
        </a:xfrm>
        <a:prstGeom prst="rect">
          <a:avLst/>
        </a:prstGeom>
        <a:noFill/>
        <a:ln w="9525">
          <a:noFill/>
          <a:miter lim="800000"/>
          <a:headEnd/>
          <a:tailEnd/>
        </a:ln>
      </xdr:spPr>
    </xdr:pic>
    <xdr:clientData/>
  </xdr:twoCellAnchor>
  <xdr:twoCellAnchor editAs="oneCell">
    <xdr:from>
      <xdr:col>0</xdr:col>
      <xdr:colOff>123825</xdr:colOff>
      <xdr:row>26</xdr:row>
      <xdr:rowOff>28575</xdr:rowOff>
    </xdr:from>
    <xdr:to>
      <xdr:col>5</xdr:col>
      <xdr:colOff>798802</xdr:colOff>
      <xdr:row>41</xdr:row>
      <xdr:rowOff>47283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23825" y="7886700"/>
          <a:ext cx="10380952" cy="273333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5</xdr:col>
      <xdr:colOff>1695450</xdr:colOff>
      <xdr:row>1</xdr:row>
      <xdr:rowOff>152400</xdr:rowOff>
    </xdr:from>
    <xdr:to>
      <xdr:col>8</xdr:col>
      <xdr:colOff>1752600</xdr:colOff>
      <xdr:row>2</xdr:row>
      <xdr:rowOff>600074</xdr:rowOff>
    </xdr:to>
    <xdr:pic>
      <xdr:nvPicPr>
        <xdr:cNvPr id="3" name="Grafik 2">
          <a:extLst>
            <a:ext uri="{FF2B5EF4-FFF2-40B4-BE49-F238E27FC236}">
              <a16:creationId xmlns:a16="http://schemas.microsoft.com/office/drawing/2014/main" id="{B6055EC1-7F5A-41B7-83EF-D0BE5E1B9AEC}"/>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33375"/>
          <a:ext cx="4076700" cy="62864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1476375</xdr:colOff>
      <xdr:row>1</xdr:row>
      <xdr:rowOff>76200</xdr:rowOff>
    </xdr:from>
    <xdr:to>
      <xdr:col>8</xdr:col>
      <xdr:colOff>0</xdr:colOff>
      <xdr:row>2</xdr:row>
      <xdr:rowOff>523874</xdr:rowOff>
    </xdr:to>
    <xdr:pic>
      <xdr:nvPicPr>
        <xdr:cNvPr id="4" name="Grafik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915025" y="257175"/>
          <a:ext cx="4076700" cy="6286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1762125</xdr:colOff>
      <xdr:row>1</xdr:row>
      <xdr:rowOff>95250</xdr:rowOff>
    </xdr:from>
    <xdr:to>
      <xdr:col>5</xdr:col>
      <xdr:colOff>476250</xdr:colOff>
      <xdr:row>3</xdr:row>
      <xdr:rowOff>85724</xdr:rowOff>
    </xdr:to>
    <xdr:pic>
      <xdr:nvPicPr>
        <xdr:cNvPr id="4" name="Grafik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743575" y="276225"/>
          <a:ext cx="4076700" cy="628649"/>
        </a:xfrm>
        <a:prstGeom prst="rect">
          <a:avLst/>
        </a:prstGeom>
        <a:noFill/>
        <a:ln w="9525">
          <a:noFill/>
          <a:miter lim="800000"/>
          <a:headEnd/>
          <a:tailEnd/>
        </a:ln>
      </xdr:spPr>
    </xdr:pic>
    <xdr:clientData/>
  </xdr:twoCellAnchor>
  <xdr:twoCellAnchor editAs="oneCell">
    <xdr:from>
      <xdr:col>1</xdr:col>
      <xdr:colOff>28575</xdr:colOff>
      <xdr:row>26</xdr:row>
      <xdr:rowOff>66675</xdr:rowOff>
    </xdr:from>
    <xdr:to>
      <xdr:col>5</xdr:col>
      <xdr:colOff>313145</xdr:colOff>
      <xdr:row>39</xdr:row>
      <xdr:rowOff>142524</xdr:rowOff>
    </xdr:to>
    <xdr:pic>
      <xdr:nvPicPr>
        <xdr:cNvPr id="2" name="Grafik 1">
          <a:extLst>
            <a:ext uri="{FF2B5EF4-FFF2-40B4-BE49-F238E27FC236}">
              <a16:creationId xmlns:a16="http://schemas.microsoft.com/office/drawing/2014/main" id="{19F8BAFA-5E34-48BD-964B-4A5CE944BD5C}"/>
            </a:ext>
          </a:extLst>
        </xdr:cNvPr>
        <xdr:cNvPicPr>
          <a:picLocks noChangeAspect="1"/>
        </xdr:cNvPicPr>
      </xdr:nvPicPr>
      <xdr:blipFill>
        <a:blip xmlns:r="http://schemas.openxmlformats.org/officeDocument/2006/relationships" r:embed="rId2"/>
        <a:stretch>
          <a:fillRect/>
        </a:stretch>
      </xdr:blipFill>
      <xdr:spPr>
        <a:xfrm>
          <a:off x="219075" y="6553200"/>
          <a:ext cx="9438095" cy="2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6_daten/09_excel-kennzahlenb&#246;gen/17_excel-kb%20auditjahr%202023/organe/viszeral/darm/eb_dz-M1-1_daten_220830%20vorschau.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viszeral\eb_darm-G1.1_daten(160907)_in%20arbei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02_dkg%20bz-dz-pz\3_prostata\eb_prostata-E5.3_daten(13121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6_daten/09_excel-kennzahlenb&#246;gen/18_excel-kb%20auditjahr%202024/organe/viszeral/darm/eb_dz-N1-1_daten_230914_vorscha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prostata\eb_prostata-H1.1_daten(160921)_in%20arbe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_daten%20oncobox/darm/H1-1.1%20(180101-JJMMTT)/eb_darm-H1-1.1_spez%20xml-oncobox-B1%20(1711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dieng\Desktop\eb_darm-D2.2.3_spez%20xml-oncobox%20(1310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09_excel-kennzahlenb&#246;gen/13_excel-kb%20auditjahr%202019/organe/viszeral/darm/eb_dz-I1-1_daten_180903_inarbe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2">
          <cell r="A2" t="str">
            <v>Anlage EB M1.1 (Auditjahr 2023 / Kennzahlenjahr 2022)</v>
          </cell>
        </row>
        <row r="8">
          <cell r="B8" t="str">
            <v/>
          </cell>
        </row>
        <row r="33">
          <cell r="B33" t="str">
            <v/>
          </cell>
          <cell r="C33" t="str">
            <v/>
          </cell>
          <cell r="D33" t="str">
            <v/>
          </cell>
          <cell r="E33" t="str">
            <v/>
          </cell>
          <cell r="H33" t="str">
            <v/>
          </cell>
        </row>
        <row r="35">
          <cell r="H35" t="str">
            <v/>
          </cell>
        </row>
      </sheetData>
      <sheetData sheetId="1"/>
      <sheetData sheetId="2"/>
      <sheetData sheetId="3">
        <row r="1">
          <cell r="B1" t="str">
            <v>Eigenentwicklung (MS Excel, MS Access etc.)</v>
          </cell>
        </row>
        <row r="2">
          <cell r="B2" t="str">
            <v>Achieva</v>
          </cell>
        </row>
        <row r="3">
          <cell r="B3" t="str">
            <v>Achiever Medical System</v>
          </cell>
        </row>
        <row r="4">
          <cell r="B4" t="str">
            <v>Adjumed</v>
          </cell>
        </row>
        <row r="5">
          <cell r="B5" t="str">
            <v>ambucare</v>
          </cell>
        </row>
        <row r="6">
          <cell r="B6" t="str">
            <v>c37.CancerCenter</v>
          </cell>
        </row>
        <row r="7">
          <cell r="B7" t="str">
            <v>CADA (Eigenentwicklung)</v>
          </cell>
        </row>
        <row r="8">
          <cell r="B8" t="str">
            <v>CaOnkoDok (Eigenentwicklung)</v>
          </cell>
        </row>
        <row r="9">
          <cell r="B9" t="str">
            <v>CARAT</v>
          </cell>
        </row>
        <row r="10">
          <cell r="B10" t="str">
            <v>Clinic WinData</v>
          </cell>
        </row>
        <row r="11">
          <cell r="B11" t="str">
            <v>CREDOS</v>
          </cell>
        </row>
        <row r="12">
          <cell r="B12" t="str">
            <v>Eigenentwicklung auf Basis medico (Cerner)</v>
          </cell>
        </row>
        <row r="13">
          <cell r="B13" t="str">
            <v>em.net</v>
          </cell>
        </row>
        <row r="14">
          <cell r="B14" t="str">
            <v>FileTuDo</v>
          </cell>
        </row>
        <row r="15">
          <cell r="B15" t="str">
            <v>GTDS</v>
          </cell>
        </row>
        <row r="16">
          <cell r="B16" t="str">
            <v>H.I.T.</v>
          </cell>
        </row>
        <row r="17">
          <cell r="B17" t="str">
            <v>Heartsoft Tumordatenbank</v>
          </cell>
        </row>
        <row r="18">
          <cell r="B18" t="str">
            <v>IndivuNET</v>
          </cell>
        </row>
        <row r="19">
          <cell r="B19" t="str">
            <v>ixserv.4</v>
          </cell>
        </row>
        <row r="20">
          <cell r="B20" t="str">
            <v>KIS-Erweiterung</v>
          </cell>
        </row>
        <row r="21">
          <cell r="B21" t="str">
            <v>Kolorekt</v>
          </cell>
        </row>
        <row r="22">
          <cell r="B22" t="str">
            <v>KoReDos</v>
          </cell>
        </row>
        <row r="23">
          <cell r="B23" t="str">
            <v>KR7</v>
          </cell>
        </row>
        <row r="24">
          <cell r="B24" t="str">
            <v>KRAZTUR</v>
          </cell>
        </row>
        <row r="25">
          <cell r="B25" t="str">
            <v>MADOS 4</v>
          </cell>
        </row>
        <row r="26">
          <cell r="B26" t="str">
            <v>Medbrix</v>
          </cell>
        </row>
        <row r="27">
          <cell r="B27" t="str">
            <v>MIQ-KRCA</v>
          </cell>
        </row>
        <row r="28">
          <cell r="B28" t="str">
            <v>MR-TU-DO</v>
          </cell>
        </row>
        <row r="29">
          <cell r="B29" t="str">
            <v>NUK</v>
          </cell>
        </row>
        <row r="30">
          <cell r="B30" t="str">
            <v>ODSeasy / ODSeasyNet</v>
          </cell>
        </row>
        <row r="31">
          <cell r="B31" t="str">
            <v>OncoAssist Tumordokumentation</v>
          </cell>
        </row>
        <row r="32">
          <cell r="B32" t="str">
            <v>Oncolution</v>
          </cell>
        </row>
        <row r="33">
          <cell r="B33" t="str">
            <v>ONDIS</v>
          </cell>
        </row>
        <row r="34">
          <cell r="B34" t="str">
            <v>onkodok (XAXOA)</v>
          </cell>
        </row>
        <row r="35">
          <cell r="B35" t="str">
            <v>OnkoManager</v>
          </cell>
        </row>
        <row r="36">
          <cell r="B36" t="str">
            <v>Onkomedia</v>
          </cell>
        </row>
        <row r="37">
          <cell r="B37" t="str">
            <v>OnkoNet</v>
          </cell>
        </row>
        <row r="38">
          <cell r="B38" t="str">
            <v>ONKOSTAR</v>
          </cell>
        </row>
        <row r="39">
          <cell r="B39" t="str">
            <v>online Dokumentation IDZB</v>
          </cell>
        </row>
        <row r="40">
          <cell r="B40" t="str">
            <v>ORBIS-ODOK</v>
          </cell>
        </row>
        <row r="41">
          <cell r="B41" t="str">
            <v>QuaDoSta</v>
          </cell>
        </row>
        <row r="42">
          <cell r="B42" t="str">
            <v>Qualitätssicherung Kolorektalkarzinom</v>
          </cell>
        </row>
        <row r="43">
          <cell r="B43" t="str">
            <v>SHGHoncoDoc</v>
          </cell>
        </row>
        <row r="44">
          <cell r="B44" t="str">
            <v>SMATOS</v>
          </cell>
        </row>
        <row r="45">
          <cell r="B45" t="str">
            <v>StuDoQ</v>
          </cell>
        </row>
        <row r="46">
          <cell r="B46" t="str">
            <v>Tudok (Tumorzentrum Regensburg)</v>
          </cell>
        </row>
        <row r="47">
          <cell r="B47" t="str">
            <v>Tumordokumentation des Instituts für Krebsepidemiologie</v>
          </cell>
        </row>
        <row r="48">
          <cell r="B48" t="str">
            <v>Tumorregister München (TRM)</v>
          </cell>
        </row>
        <row r="49">
          <cell r="B49" t="str">
            <v>UCC-TDS (Tumorzentrum Dresden)</v>
          </cell>
        </row>
        <row r="50">
          <cell r="B50" t="str">
            <v>WDC-Kolonakte</v>
          </cell>
        </row>
        <row r="51">
          <cell r="B51" t="str">
            <v>Nicht gelistet</v>
          </cell>
        </row>
        <row r="52">
          <cell r="B52" t="str">
            <v>Unbekannt</v>
          </cell>
        </row>
        <row r="69">
          <cell r="A69" t="str">
            <v>Baden-Württemberg</v>
          </cell>
          <cell r="B69" t="str">
            <v>Bayern</v>
          </cell>
          <cell r="C69" t="str">
            <v>Berlin</v>
          </cell>
          <cell r="D69" t="str">
            <v>Brandenburg</v>
          </cell>
          <cell r="E69" t="str">
            <v>Bremen</v>
          </cell>
          <cell r="F69" t="str">
            <v>Hamburg</v>
          </cell>
          <cell r="G69" t="str">
            <v>Hessen</v>
          </cell>
          <cell r="H69" t="str">
            <v>Mecklenburg-Vorpommern</v>
          </cell>
          <cell r="I69" t="str">
            <v>Niedersachsen</v>
          </cell>
          <cell r="J69" t="str">
            <v>Nordrhein-Westfalen</v>
          </cell>
          <cell r="K69" t="str">
            <v>Rheinland-Pfalz</v>
          </cell>
          <cell r="L69" t="str">
            <v>Saarland</v>
          </cell>
          <cell r="M69" t="str">
            <v>Sachsen</v>
          </cell>
          <cell r="N69" t="str">
            <v>Sachsen-Anhalt</v>
          </cell>
          <cell r="O69" t="str">
            <v>Schleswig-Holstein</v>
          </cell>
          <cell r="P69" t="str">
            <v>Thüringen</v>
          </cell>
          <cell r="Q69" t="str">
            <v>Schweiz</v>
          </cell>
          <cell r="R69" t="str">
            <v>Österreich</v>
          </cell>
          <cell r="S69" t="str">
            <v>Italien</v>
          </cell>
        </row>
        <row r="70">
          <cell r="A70" t="str">
            <v>Comprehensive Cancer Center Freiburg</v>
          </cell>
          <cell r="B70" t="str">
            <v>Bevölkerungsbezogenes Krebsregister Bayern</v>
          </cell>
          <cell r="C70" t="str">
            <v>Charité Comprehensive Cancer Center</v>
          </cell>
          <cell r="D70" t="str">
            <v>Gemeinsames Krebsregister Berlin-Brandenburg</v>
          </cell>
          <cell r="E70" t="str">
            <v>Krebsregister des Landes Bremen</v>
          </cell>
          <cell r="F70" t="str">
            <v>Hamburgisches Krebsregister</v>
          </cell>
          <cell r="G70" t="str">
            <v>Hessisches Krebsregister</v>
          </cell>
          <cell r="H70" t="str">
            <v>Tumorzentrum Neubrandenburg</v>
          </cell>
          <cell r="I70" t="str">
            <v>Epidemiologisches Krebsregister Niedersachsen</v>
          </cell>
          <cell r="J70" t="str">
            <v>Westdeutsches Tumorzentrum Essen</v>
          </cell>
          <cell r="K70" t="str">
            <v>Krebsregister Rheinland-Pfalz</v>
          </cell>
          <cell r="L70" t="str">
            <v>Epidemiologisches Krebsregister Saarland</v>
          </cell>
          <cell r="M70" t="str">
            <v>Tumorzentrum Chemnitz</v>
          </cell>
          <cell r="N70" t="str">
            <v>Tumorzentrum Anhalt</v>
          </cell>
          <cell r="O70" t="str">
            <v>klinisches Krebsregister Schleswig Holstein/Lübeck</v>
          </cell>
          <cell r="P70" t="str">
            <v>Tumorzentrum Altenburg</v>
          </cell>
          <cell r="Q70" t="str">
            <v>Krebsregister Schweiz</v>
          </cell>
          <cell r="R70" t="str">
            <v>Krebsregister Österreich</v>
          </cell>
          <cell r="S70" t="str">
            <v>Krebsregister Italien</v>
          </cell>
        </row>
        <row r="71">
          <cell r="A71" t="str">
            <v>Comprehensive Cancer Center Tübingen</v>
          </cell>
          <cell r="B71" t="str">
            <v>Tumorzentrum Augsburg</v>
          </cell>
          <cell r="C71" t="str">
            <v>Gemeinsames Krebsregister Berlin-Brandenburg</v>
          </cell>
          <cell r="D71" t="str">
            <v>Tumorzentrum Land Brandenburg</v>
          </cell>
          <cell r="E71" t="str">
            <v>Keine Anbindung an Klinisches Krebsregister</v>
          </cell>
          <cell r="F71" t="str">
            <v>Keine Anbindung an Klinisches Krebsregister</v>
          </cell>
          <cell r="G71" t="str">
            <v>Krebsregister Hessen</v>
          </cell>
          <cell r="H71" t="str">
            <v>Tumorzentrum Rostock</v>
          </cell>
          <cell r="I71" t="str">
            <v>Kassenärztliche Vereinigung Niedersachsen</v>
          </cell>
          <cell r="J71" t="str">
            <v>Comprehensive Cancer Center Münster</v>
          </cell>
          <cell r="K71" t="str">
            <v>Tumorzentrum Koblenz</v>
          </cell>
          <cell r="L71" t="str">
            <v>Tumorzentrum Homburg</v>
          </cell>
          <cell r="M71" t="str">
            <v>Tumorzentrum Dresden</v>
          </cell>
          <cell r="N71" t="str">
            <v>Tumorzentrum Halle</v>
          </cell>
          <cell r="O71" t="str">
            <v>Krebsregister Schleswig-Holstein</v>
          </cell>
          <cell r="P71" t="str">
            <v>Tumorzentrum Erfurt</v>
          </cell>
          <cell r="Q71" t="str">
            <v>Nicht gelistet</v>
          </cell>
          <cell r="R71" t="str">
            <v>Nicht gelistet</v>
          </cell>
          <cell r="S71" t="str">
            <v>Nicht gelistet</v>
          </cell>
        </row>
        <row r="72">
          <cell r="A72" t="str">
            <v>Comprehensive Cancer Center Ulm</v>
          </cell>
          <cell r="B72" t="str">
            <v>Tumorzentrum Erlangen-Nürnberg</v>
          </cell>
          <cell r="C72" t="str">
            <v>Tumorzentrum Berlin-Buch</v>
          </cell>
          <cell r="D72" t="str">
            <v>GKR (Gemeinsames Krebsregister der Länder)</v>
          </cell>
          <cell r="E72" t="str">
            <v>Nicht gelistet</v>
          </cell>
          <cell r="F72" t="str">
            <v>Nicht gelistet</v>
          </cell>
          <cell r="G72" t="str">
            <v>Onkologischer Schwerpunkt Wiesbaden</v>
          </cell>
          <cell r="H72" t="str">
            <v>Tumorzentrum Schwerin</v>
          </cell>
          <cell r="I72" t="str">
            <v>Krebsregister Niedersachsen</v>
          </cell>
          <cell r="J72" t="str">
            <v xml:space="preserve">Epidemiologisches Krebsregister Münster </v>
          </cell>
          <cell r="K72" t="str">
            <v>Tumorzentrum Rheinland-Pfalz</v>
          </cell>
          <cell r="L72" t="str">
            <v>Keine Anbindung an Klinisches Krebsregister</v>
          </cell>
          <cell r="M72" t="str">
            <v>Tumorzentrum Leipzig</v>
          </cell>
          <cell r="N72" t="str">
            <v>Tumorzentrum Magdeburg</v>
          </cell>
          <cell r="O72" t="str">
            <v>Tumorzentrum Kiel</v>
          </cell>
          <cell r="P72" t="str">
            <v>Tumorzentrum Gera</v>
          </cell>
        </row>
        <row r="73">
          <cell r="A73" t="str">
            <v>Epidemiologisches Krebsregister Baden-Württemberg</v>
          </cell>
          <cell r="B73" t="str">
            <v>Tumorzentrum München</v>
          </cell>
          <cell r="C73" t="str">
            <v>Tumorzentrum für Klinik &amp; Praxis in Berlin</v>
          </cell>
          <cell r="D73" t="str">
            <v>Keine Anbindung an Klinisches Krebsregister</v>
          </cell>
          <cell r="E73" t="str">
            <v>Unbekannt</v>
          </cell>
          <cell r="F73" t="str">
            <v>Unbekannt</v>
          </cell>
          <cell r="G73" t="str">
            <v>Tumorzentrum Kassel</v>
          </cell>
          <cell r="H73" t="str">
            <v>Tumorzentrum Vorpommern</v>
          </cell>
          <cell r="I73" t="str">
            <v>Tumorzentrum Göttingen</v>
          </cell>
          <cell r="J73" t="str">
            <v>Epidemiologisches Krebsregister NRW</v>
          </cell>
          <cell r="K73" t="str">
            <v>Keine Anbindung an Klinisches Krebsregister</v>
          </cell>
          <cell r="L73" t="str">
            <v>Nicht gelistet</v>
          </cell>
          <cell r="M73" t="str">
            <v>Tumorzentrum Ostsachsen</v>
          </cell>
          <cell r="N73" t="str">
            <v>GKR (Gemeinsames Krebsregister der Länder)</v>
          </cell>
          <cell r="O73" t="str">
            <v>Keine Anbindung an Klinisches Krebsregister</v>
          </cell>
          <cell r="P73" t="str">
            <v>Tumorzentrum Jena</v>
          </cell>
        </row>
        <row r="74">
          <cell r="A74" t="str">
            <v>Krebsregister Baden-Württemberg</v>
          </cell>
          <cell r="B74" t="str">
            <v>Tumorzentrum Oberfranken</v>
          </cell>
          <cell r="C74" t="str">
            <v>Tumorzentrum Spandau</v>
          </cell>
          <cell r="D74" t="str">
            <v>Nicht gelistet</v>
          </cell>
          <cell r="G74" t="str">
            <v>Tumorzentrum Marburg</v>
          </cell>
          <cell r="H74" t="str">
            <v>GKR (Gemeinsames Krebsregister der Länder)</v>
          </cell>
          <cell r="I74" t="str">
            <v>Tumorzentrum Hannover</v>
          </cell>
          <cell r="J74" t="str">
            <v>Krebsregister NRW</v>
          </cell>
          <cell r="K74" t="str">
            <v>Nicht gelistet</v>
          </cell>
          <cell r="L74" t="str">
            <v>Unbekannt</v>
          </cell>
          <cell r="M74" t="str">
            <v>Tumorzentrum Zwickau</v>
          </cell>
          <cell r="N74" t="str">
            <v>Keine Anbindung an Klinisches Krebsregister</v>
          </cell>
          <cell r="O74" t="str">
            <v>Nicht gelistet</v>
          </cell>
          <cell r="P74" t="str">
            <v>Tumorzentrum Suhl</v>
          </cell>
        </row>
        <row r="75">
          <cell r="A75" t="str">
            <v>NCT Heidelberg</v>
          </cell>
          <cell r="B75" t="str">
            <v>Tumorzentrum Regensburg</v>
          </cell>
          <cell r="C75" t="str">
            <v>Tumorzentrum Vivantes</v>
          </cell>
          <cell r="D75" t="str">
            <v>Unbekannt</v>
          </cell>
          <cell r="G75" t="str">
            <v>Keine Anbindung an Klinisches Krebsregister</v>
          </cell>
          <cell r="H75" t="str">
            <v>Keine Anbindung an Klinisches Krebsregister</v>
          </cell>
          <cell r="I75" t="str">
            <v>Tumorzentrum Weser-Ems</v>
          </cell>
          <cell r="J75" t="str">
            <v>Onkologischer Schwerpunkt Hamm</v>
          </cell>
          <cell r="K75" t="str">
            <v>Unbekannt</v>
          </cell>
          <cell r="M75" t="str">
            <v>GKR (Gemeinsames Krebsregister der Länder)</v>
          </cell>
          <cell r="N75" t="str">
            <v>Nicht gelistet</v>
          </cell>
          <cell r="O75" t="str">
            <v>Unbekannt</v>
          </cell>
          <cell r="P75" t="str">
            <v>Tumorzentrum Südharz</v>
          </cell>
        </row>
        <row r="76">
          <cell r="A76" t="str">
            <v>Onkol. Schwerpunkt Lörrach-Rheinfelden</v>
          </cell>
          <cell r="B76" t="str">
            <v>Tumorzentrum Würzburg</v>
          </cell>
          <cell r="C76" t="str">
            <v>GKR (Gemeinsames Krebsregister der Länder)</v>
          </cell>
          <cell r="G76" t="str">
            <v>Nicht gelistet</v>
          </cell>
          <cell r="H76" t="str">
            <v>Nicht gelistet</v>
          </cell>
          <cell r="I76" t="str">
            <v>Keine Anbindung an Klinisches Krebsregister</v>
          </cell>
          <cell r="J76" t="str">
            <v>Keine Anbindung an Klinisches Krebsregister</v>
          </cell>
          <cell r="M76" t="str">
            <v>Keine Anbindung an Klinisches Krebsregister</v>
          </cell>
          <cell r="N76" t="str">
            <v>Unbekannt</v>
          </cell>
          <cell r="P76" t="str">
            <v>GKR (Gemeinsames Krebsregister der Länder)</v>
          </cell>
        </row>
        <row r="77">
          <cell r="A77" t="str">
            <v>Onkol. Schwerpunkt Ludwigsburg-Bietigheim</v>
          </cell>
          <cell r="B77" t="str">
            <v>Keine Anbindung an Klinisches Krebsregister</v>
          </cell>
          <cell r="C77" t="str">
            <v>Keine Anbindung an Klinisches Krebsregister</v>
          </cell>
          <cell r="G77" t="str">
            <v>Unbekannt</v>
          </cell>
          <cell r="H77" t="str">
            <v>Unbekannt</v>
          </cell>
          <cell r="I77" t="str">
            <v>Nicht gelistet</v>
          </cell>
          <cell r="J77" t="str">
            <v>Nicht gelistet</v>
          </cell>
          <cell r="M77" t="str">
            <v>Nicht gelistet</v>
          </cell>
          <cell r="P77" t="str">
            <v>Keine Anbindung an Klinisches Krebsregister</v>
          </cell>
        </row>
        <row r="78">
          <cell r="A78" t="str">
            <v>Onkol. Schwerpunkt Villingen-Schwenningen</v>
          </cell>
          <cell r="B78" t="str">
            <v>Nicht gelistet</v>
          </cell>
          <cell r="C78" t="str">
            <v>Nicht gelistet</v>
          </cell>
          <cell r="I78" t="str">
            <v>Unbekannt</v>
          </cell>
          <cell r="J78" t="str">
            <v>Unbekannt</v>
          </cell>
          <cell r="M78" t="str">
            <v>Unbekannt</v>
          </cell>
          <cell r="P78" t="str">
            <v>Nicht gelistet</v>
          </cell>
        </row>
        <row r="79">
          <cell r="A79" t="str">
            <v>Onkologischer Schwerpunkt Göppingen</v>
          </cell>
          <cell r="B79" t="str">
            <v>Unbekannt</v>
          </cell>
          <cell r="C79" t="str">
            <v>Unbekannt</v>
          </cell>
          <cell r="P79" t="str">
            <v>Unbekannt</v>
          </cell>
        </row>
        <row r="80">
          <cell r="A80" t="str">
            <v>Onkologischer Schwerpunkt Heilbronn</v>
          </cell>
        </row>
        <row r="81">
          <cell r="A81" t="str">
            <v>Onkologischer Schwerpunkt Karlsruhe</v>
          </cell>
        </row>
        <row r="82">
          <cell r="A82" t="str">
            <v>Onkologischer Schwerpunkt Konstanz-Singen</v>
          </cell>
        </row>
        <row r="83">
          <cell r="A83" t="str">
            <v>Onkologischer Schwerpunkt Oberschwaben</v>
          </cell>
        </row>
        <row r="84">
          <cell r="A84" t="str">
            <v>Onkologischer Schwerpunkt Ortenaukreis</v>
          </cell>
        </row>
        <row r="85">
          <cell r="A85" t="str">
            <v>Onkologischer Schwerpunkt Ostwürttemberg</v>
          </cell>
        </row>
        <row r="86">
          <cell r="A86" t="str">
            <v>Onkologischer Schwerpunkt Reutlingen</v>
          </cell>
        </row>
        <row r="87">
          <cell r="A87" t="str">
            <v>Onkologischer Schwerpunkt Stuttgart</v>
          </cell>
        </row>
        <row r="88">
          <cell r="A88" t="str">
            <v>Keine Anbindung an Klinisches Krebsregister</v>
          </cell>
        </row>
        <row r="89">
          <cell r="A89" t="str">
            <v>Nicht gelistet</v>
          </cell>
        </row>
        <row r="90">
          <cell r="A90" t="str">
            <v>Unbekannt</v>
          </cell>
        </row>
        <row r="98">
          <cell r="B98" t="str">
            <v>Keine Zusammenarbeit</v>
          </cell>
        </row>
        <row r="99">
          <cell r="B99" t="str">
            <v>Geringe / punktuelle Zusammenarbeit</v>
          </cell>
        </row>
        <row r="100">
          <cell r="B100" t="str">
            <v>Intensive / regelmäßige Zusammenarbeit</v>
          </cell>
        </row>
        <row r="101">
          <cell r="B101" t="str">
            <v>Tumordoku. liegt größtenteils beim Krebsregister</v>
          </cell>
        </row>
        <row r="102">
          <cell r="B102" t="str">
            <v>Nicht relevant – Zentrum nicht in Deutschland</v>
          </cell>
        </row>
        <row r="107">
          <cell r="D107" t="str">
            <v/>
          </cell>
        </row>
        <row r="110">
          <cell r="A110" t="str">
            <v>FAD-Z001-2 V</v>
          </cell>
        </row>
        <row r="111">
          <cell r="A111" t="str">
            <v>FAD-Z001-3 V</v>
          </cell>
        </row>
        <row r="112">
          <cell r="A112" t="str">
            <v>FAD-Z001-4</v>
          </cell>
        </row>
        <row r="113">
          <cell r="A113" t="str">
            <v>FAD-Z002 V</v>
          </cell>
        </row>
        <row r="114">
          <cell r="A114" t="str">
            <v>FAD-Z003-1 V</v>
          </cell>
        </row>
        <row r="115">
          <cell r="A115" t="str">
            <v>FAD-Z003-2 V</v>
          </cell>
        </row>
        <row r="116">
          <cell r="A116" t="str">
            <v>FAD-Z003-3 V</v>
          </cell>
        </row>
        <row r="117">
          <cell r="A117" t="str">
            <v>FAD-Z004</v>
          </cell>
        </row>
        <row r="118">
          <cell r="A118" t="str">
            <v>FAD-Z005</v>
          </cell>
        </row>
        <row r="119">
          <cell r="A119" t="str">
            <v>FAD-Z006</v>
          </cell>
        </row>
        <row r="120">
          <cell r="A120" t="str">
            <v>FAD-Z007 V</v>
          </cell>
        </row>
        <row r="121">
          <cell r="A121" t="str">
            <v>FAD-Z009</v>
          </cell>
        </row>
        <row r="122">
          <cell r="A122" t="str">
            <v>FAD-Z010</v>
          </cell>
        </row>
        <row r="123">
          <cell r="A123" t="str">
            <v>FAD-Z011</v>
          </cell>
        </row>
        <row r="124">
          <cell r="A124" t="str">
            <v>FAD-Z012</v>
          </cell>
        </row>
        <row r="125">
          <cell r="A125" t="str">
            <v>FAD-Z013 V</v>
          </cell>
        </row>
        <row r="126">
          <cell r="A126" t="str">
            <v>FAD-Z014</v>
          </cell>
        </row>
        <row r="127">
          <cell r="A127" t="str">
            <v>FAD-Z015 V</v>
          </cell>
        </row>
        <row r="128">
          <cell r="A128" t="str">
            <v>FAD-Z016</v>
          </cell>
        </row>
        <row r="129">
          <cell r="A129" t="str">
            <v>FAD-Z017 V</v>
          </cell>
        </row>
        <row r="130">
          <cell r="A130" t="str">
            <v>FAD-Z018 V</v>
          </cell>
        </row>
        <row r="131">
          <cell r="A131" t="str">
            <v>FAD-Z019 V</v>
          </cell>
        </row>
        <row r="132">
          <cell r="A132" t="str">
            <v>FAD-Z020</v>
          </cell>
        </row>
        <row r="133">
          <cell r="A133" t="str">
            <v>FAD-Z021</v>
          </cell>
        </row>
        <row r="134">
          <cell r="A134" t="str">
            <v>FAD-Z022</v>
          </cell>
        </row>
        <row r="135">
          <cell r="A135" t="str">
            <v>FAD-Z023</v>
          </cell>
        </row>
        <row r="136">
          <cell r="A136" t="str">
            <v>FAD-Z027</v>
          </cell>
        </row>
        <row r="137">
          <cell r="A137" t="str">
            <v>FAD-Z029</v>
          </cell>
        </row>
        <row r="138">
          <cell r="A138" t="str">
            <v>FAD-Z030</v>
          </cell>
        </row>
        <row r="139">
          <cell r="A139" t="str">
            <v>FAD-Z031 V</v>
          </cell>
        </row>
        <row r="140">
          <cell r="A140" t="str">
            <v>FAD-Z032 V</v>
          </cell>
        </row>
        <row r="141">
          <cell r="A141" t="str">
            <v>FAD-Z033 V</v>
          </cell>
        </row>
        <row r="142">
          <cell r="A142" t="str">
            <v>FAD-Z034</v>
          </cell>
        </row>
        <row r="143">
          <cell r="A143" t="str">
            <v>FAD-Z036</v>
          </cell>
        </row>
        <row r="144">
          <cell r="A144" t="str">
            <v>FAD-Z037 V</v>
          </cell>
        </row>
        <row r="145">
          <cell r="A145" t="str">
            <v>FAD-Z038</v>
          </cell>
        </row>
        <row r="146">
          <cell r="A146" t="str">
            <v>FAD-Z039</v>
          </cell>
        </row>
        <row r="147">
          <cell r="A147" t="str">
            <v>FAD-Z040 V</v>
          </cell>
        </row>
        <row r="148">
          <cell r="A148" t="str">
            <v>FAD-Z042</v>
          </cell>
        </row>
        <row r="149">
          <cell r="A149" t="str">
            <v>FAD-Z043 V</v>
          </cell>
        </row>
        <row r="150">
          <cell r="A150" t="str">
            <v>FAD-Z044 V</v>
          </cell>
        </row>
        <row r="151">
          <cell r="A151" t="str">
            <v>FAD-Z046</v>
          </cell>
        </row>
        <row r="152">
          <cell r="A152" t="str">
            <v>FAD-Z047 V</v>
          </cell>
        </row>
        <row r="153">
          <cell r="A153" t="str">
            <v>FAD-Z048</v>
          </cell>
        </row>
        <row r="154">
          <cell r="A154" t="str">
            <v>FAD-Z051</v>
          </cell>
        </row>
        <row r="155">
          <cell r="A155" t="str">
            <v>FAD-Z052</v>
          </cell>
        </row>
        <row r="156">
          <cell r="A156" t="str">
            <v>FAD-Z053</v>
          </cell>
        </row>
        <row r="157">
          <cell r="A157" t="str">
            <v>FAD-Z055 V</v>
          </cell>
        </row>
        <row r="158">
          <cell r="A158" t="str">
            <v>FAD-Z056</v>
          </cell>
        </row>
        <row r="159">
          <cell r="A159" t="str">
            <v>FAD-Z057</v>
          </cell>
        </row>
        <row r="160">
          <cell r="A160" t="str">
            <v>FAD-Z058</v>
          </cell>
        </row>
        <row r="161">
          <cell r="A161" t="str">
            <v>FAD-Z059</v>
          </cell>
        </row>
        <row r="162">
          <cell r="A162" t="str">
            <v>FAD-Z060 V</v>
          </cell>
        </row>
        <row r="163">
          <cell r="A163" t="str">
            <v>FAD-Z061</v>
          </cell>
        </row>
        <row r="164">
          <cell r="A164" t="str">
            <v>FAD-Z063 V</v>
          </cell>
        </row>
        <row r="165">
          <cell r="A165" t="str">
            <v>FAD-Z064 V</v>
          </cell>
        </row>
        <row r="166">
          <cell r="A166" t="str">
            <v>FAD-Z065 V</v>
          </cell>
        </row>
        <row r="167">
          <cell r="A167" t="str">
            <v>FAD-Z066</v>
          </cell>
        </row>
        <row r="168">
          <cell r="A168" t="str">
            <v>FAD-Z067 V</v>
          </cell>
        </row>
        <row r="169">
          <cell r="A169" t="str">
            <v>FAD-Z068 V</v>
          </cell>
        </row>
        <row r="170">
          <cell r="A170" t="str">
            <v>FAD-Z069</v>
          </cell>
        </row>
        <row r="171">
          <cell r="A171" t="str">
            <v>FAD-Z070 V</v>
          </cell>
        </row>
        <row r="172">
          <cell r="A172" t="str">
            <v>FAD-Z071 V</v>
          </cell>
        </row>
        <row r="173">
          <cell r="A173" t="str">
            <v>FAD-Z072 V</v>
          </cell>
        </row>
        <row r="174">
          <cell r="A174" t="str">
            <v>FAD-Z074 V</v>
          </cell>
        </row>
        <row r="175">
          <cell r="A175" t="str">
            <v>FAD-Z075</v>
          </cell>
        </row>
        <row r="176">
          <cell r="A176" t="str">
            <v>FAD-Z076 V</v>
          </cell>
        </row>
        <row r="177">
          <cell r="A177" t="str">
            <v>FAD-Z077</v>
          </cell>
        </row>
        <row r="178">
          <cell r="A178" t="str">
            <v>FAD-Z078</v>
          </cell>
        </row>
        <row r="179">
          <cell r="A179" t="str">
            <v>FAD-Z080</v>
          </cell>
        </row>
        <row r="180">
          <cell r="A180" t="str">
            <v>FAD-Z083 V</v>
          </cell>
        </row>
        <row r="181">
          <cell r="A181" t="str">
            <v>FAD-Z084</v>
          </cell>
        </row>
        <row r="182">
          <cell r="A182" t="str">
            <v>FAD-Z087</v>
          </cell>
        </row>
        <row r="183">
          <cell r="A183" t="str">
            <v>FAD-Z088</v>
          </cell>
        </row>
        <row r="184">
          <cell r="A184" t="str">
            <v>FAD-Z089</v>
          </cell>
        </row>
        <row r="185">
          <cell r="A185" t="str">
            <v>FAD-Z090</v>
          </cell>
        </row>
        <row r="186">
          <cell r="A186" t="str">
            <v>FAD-Z091 V</v>
          </cell>
        </row>
        <row r="187">
          <cell r="A187" t="str">
            <v>FAD-Z093-1 V</v>
          </cell>
        </row>
        <row r="188">
          <cell r="A188" t="str">
            <v>FAD-Z093-2</v>
          </cell>
        </row>
        <row r="189">
          <cell r="A189" t="str">
            <v>FAD-Z094</v>
          </cell>
        </row>
        <row r="190">
          <cell r="A190" t="str">
            <v>FAD-Z096 V</v>
          </cell>
        </row>
        <row r="191">
          <cell r="A191" t="str">
            <v>FAD-Z097 V</v>
          </cell>
        </row>
        <row r="192">
          <cell r="A192" t="str">
            <v>FAD-Z098 V</v>
          </cell>
        </row>
        <row r="193">
          <cell r="A193" t="str">
            <v>FAD-Z099 V</v>
          </cell>
        </row>
        <row r="194">
          <cell r="A194" t="str">
            <v>FAD-Z100</v>
          </cell>
        </row>
        <row r="195">
          <cell r="A195" t="str">
            <v>FAD-Z101-1 V</v>
          </cell>
        </row>
        <row r="196">
          <cell r="A196" t="str">
            <v>FAD-Z101-2</v>
          </cell>
        </row>
        <row r="197">
          <cell r="A197" t="str">
            <v>FAD-Z102</v>
          </cell>
        </row>
        <row r="198">
          <cell r="A198" t="str">
            <v>FAD-Z103 V</v>
          </cell>
        </row>
        <row r="199">
          <cell r="A199" t="str">
            <v>FAD-Z104</v>
          </cell>
        </row>
        <row r="200">
          <cell r="A200" t="str">
            <v>FAD-Z106</v>
          </cell>
        </row>
        <row r="201">
          <cell r="A201" t="str">
            <v>FAD-Z107</v>
          </cell>
        </row>
        <row r="202">
          <cell r="A202" t="str">
            <v>FAD-Z108 V</v>
          </cell>
        </row>
        <row r="203">
          <cell r="A203" t="str">
            <v>FAD-Z109 V</v>
          </cell>
        </row>
        <row r="204">
          <cell r="A204" t="str">
            <v>FAD-Z111</v>
          </cell>
        </row>
        <row r="205">
          <cell r="A205" t="str">
            <v>FAD-Z112</v>
          </cell>
        </row>
        <row r="206">
          <cell r="A206" t="str">
            <v>FAD-Z113 V</v>
          </cell>
        </row>
        <row r="207">
          <cell r="A207" t="str">
            <v>FAD-Z114 V</v>
          </cell>
        </row>
        <row r="208">
          <cell r="A208" t="str">
            <v>FAD-Z115 V</v>
          </cell>
        </row>
        <row r="209">
          <cell r="A209" t="str">
            <v>FAD-Z116</v>
          </cell>
        </row>
        <row r="210">
          <cell r="A210" t="str">
            <v>FAD-Z118 V</v>
          </cell>
        </row>
        <row r="211">
          <cell r="A211" t="str">
            <v>FAD-Z119</v>
          </cell>
        </row>
        <row r="212">
          <cell r="A212" t="str">
            <v>FAD-Z120</v>
          </cell>
        </row>
        <row r="213">
          <cell r="A213" t="str">
            <v>FAD-Z121 V</v>
          </cell>
        </row>
        <row r="214">
          <cell r="A214" t="str">
            <v>FAD-Z122 V</v>
          </cell>
        </row>
        <row r="215">
          <cell r="A215" t="str">
            <v>FAD-Z123</v>
          </cell>
        </row>
        <row r="216">
          <cell r="A216" t="str">
            <v>FAD-Z124</v>
          </cell>
        </row>
        <row r="217">
          <cell r="A217" t="str">
            <v>FAD-Z125</v>
          </cell>
        </row>
        <row r="218">
          <cell r="A218" t="str">
            <v>FAD-Z126</v>
          </cell>
        </row>
        <row r="219">
          <cell r="A219" t="str">
            <v>FAD-Z128</v>
          </cell>
        </row>
        <row r="220">
          <cell r="A220" t="str">
            <v>FAD-Z129</v>
          </cell>
        </row>
        <row r="221">
          <cell r="A221" t="str">
            <v>FAD-Z130</v>
          </cell>
        </row>
        <row r="222">
          <cell r="A222" t="str">
            <v>FAD-Z131</v>
          </cell>
        </row>
        <row r="223">
          <cell r="A223" t="str">
            <v>FAD-Z132</v>
          </cell>
        </row>
        <row r="224">
          <cell r="A224" t="str">
            <v>FAD-Z133 V</v>
          </cell>
        </row>
        <row r="225">
          <cell r="A225" t="str">
            <v>FAD-Z135 V</v>
          </cell>
        </row>
        <row r="226">
          <cell r="A226" t="str">
            <v>FAD-Z136</v>
          </cell>
        </row>
        <row r="227">
          <cell r="A227" t="str">
            <v>FAD-Z139</v>
          </cell>
        </row>
        <row r="228">
          <cell r="A228" t="str">
            <v>FAD-Z141 V</v>
          </cell>
        </row>
        <row r="229">
          <cell r="A229" t="str">
            <v>FAD-Z142 V</v>
          </cell>
        </row>
        <row r="230">
          <cell r="A230" t="str">
            <v>FAD-Z143</v>
          </cell>
        </row>
        <row r="231">
          <cell r="A231" t="str">
            <v>FAD-Z144 V</v>
          </cell>
        </row>
        <row r="232">
          <cell r="A232" t="str">
            <v>FAD-Z146</v>
          </cell>
        </row>
        <row r="233">
          <cell r="A233" t="str">
            <v>FAD-Z147</v>
          </cell>
        </row>
        <row r="234">
          <cell r="A234" t="str">
            <v>FAD-Z148</v>
          </cell>
        </row>
        <row r="235">
          <cell r="A235" t="str">
            <v>FAD-Z149 V</v>
          </cell>
        </row>
        <row r="236">
          <cell r="A236" t="str">
            <v>FAD-Z150 V</v>
          </cell>
        </row>
        <row r="237">
          <cell r="A237" t="str">
            <v>FAD-Z151</v>
          </cell>
        </row>
        <row r="238">
          <cell r="A238" t="str">
            <v>FAD-Z152</v>
          </cell>
        </row>
        <row r="239">
          <cell r="A239" t="str">
            <v>FAD-Z153</v>
          </cell>
        </row>
        <row r="240">
          <cell r="A240" t="str">
            <v>FAD-Z154 V</v>
          </cell>
        </row>
        <row r="241">
          <cell r="A241" t="str">
            <v>FAD-Z155</v>
          </cell>
        </row>
        <row r="242">
          <cell r="A242" t="str">
            <v>FAD-Z157</v>
          </cell>
        </row>
        <row r="243">
          <cell r="A243" t="str">
            <v>FAD-Z158</v>
          </cell>
        </row>
        <row r="244">
          <cell r="A244" t="str">
            <v>FAD-Z159</v>
          </cell>
        </row>
        <row r="245">
          <cell r="A245" t="str">
            <v>FAD-Z160 V</v>
          </cell>
        </row>
        <row r="246">
          <cell r="A246" t="str">
            <v>FAD-Z161</v>
          </cell>
        </row>
        <row r="247">
          <cell r="A247" t="str">
            <v>FAD-Z162</v>
          </cell>
        </row>
        <row r="248">
          <cell r="A248" t="str">
            <v>FAD-Z164</v>
          </cell>
        </row>
        <row r="249">
          <cell r="A249" t="str">
            <v>FAD-Z165</v>
          </cell>
        </row>
        <row r="250">
          <cell r="A250" t="str">
            <v>FAD-Z166</v>
          </cell>
        </row>
        <row r="251">
          <cell r="A251" t="str">
            <v>FAD-Z167</v>
          </cell>
        </row>
        <row r="252">
          <cell r="A252" t="str">
            <v>FAD-Z168</v>
          </cell>
        </row>
        <row r="253">
          <cell r="A253" t="str">
            <v>FAD-Z170</v>
          </cell>
        </row>
        <row r="254">
          <cell r="A254" t="str">
            <v>FAD-Z173-1 V</v>
          </cell>
        </row>
        <row r="255">
          <cell r="A255" t="str">
            <v>FAD-Z173-2</v>
          </cell>
        </row>
        <row r="256">
          <cell r="A256" t="str">
            <v>FAD-Z174 V</v>
          </cell>
        </row>
        <row r="257">
          <cell r="A257" t="str">
            <v>FAD-Z175 V</v>
          </cell>
        </row>
        <row r="258">
          <cell r="A258" t="str">
            <v>FAD-Z176</v>
          </cell>
        </row>
        <row r="259">
          <cell r="A259" t="str">
            <v>FAD-Z177 V</v>
          </cell>
        </row>
        <row r="260">
          <cell r="A260" t="str">
            <v>FAD-Z178 V</v>
          </cell>
        </row>
        <row r="261">
          <cell r="A261" t="str">
            <v>FAD-Z179</v>
          </cell>
        </row>
        <row r="262">
          <cell r="A262" t="str">
            <v>FAD-Z180 V</v>
          </cell>
        </row>
        <row r="263">
          <cell r="A263" t="str">
            <v>FAD-Z181</v>
          </cell>
        </row>
        <row r="264">
          <cell r="A264" t="str">
            <v>FAD-Z182</v>
          </cell>
        </row>
        <row r="265">
          <cell r="A265" t="str">
            <v>FAD-Z183</v>
          </cell>
        </row>
        <row r="266">
          <cell r="A266" t="str">
            <v>FAD-Z184</v>
          </cell>
        </row>
        <row r="267">
          <cell r="A267" t="str">
            <v>FAD-Z185 V</v>
          </cell>
        </row>
        <row r="268">
          <cell r="A268" t="str">
            <v>FAD-Z186 V</v>
          </cell>
        </row>
        <row r="269">
          <cell r="A269" t="str">
            <v>FAD-Z187 V</v>
          </cell>
        </row>
        <row r="270">
          <cell r="A270" t="str">
            <v>FAD-Z188 V</v>
          </cell>
        </row>
        <row r="271">
          <cell r="A271" t="str">
            <v>FAD-Z189</v>
          </cell>
        </row>
        <row r="272">
          <cell r="A272" t="str">
            <v>FAD-Z190</v>
          </cell>
        </row>
        <row r="273">
          <cell r="A273" t="str">
            <v>FAD-Z191</v>
          </cell>
        </row>
        <row r="274">
          <cell r="A274" t="str">
            <v>FAD-Z192</v>
          </cell>
        </row>
        <row r="275">
          <cell r="A275" t="str">
            <v>FAD-Z194</v>
          </cell>
        </row>
        <row r="276">
          <cell r="A276" t="str">
            <v>FAD-Z195</v>
          </cell>
        </row>
        <row r="277">
          <cell r="A277" t="str">
            <v>FAD-Z196</v>
          </cell>
        </row>
        <row r="278">
          <cell r="A278" t="str">
            <v>FAD-Z197 V</v>
          </cell>
        </row>
        <row r="279">
          <cell r="A279" t="str">
            <v>FAD-Z198 V</v>
          </cell>
        </row>
        <row r="280">
          <cell r="A280" t="str">
            <v>FAD-Z201</v>
          </cell>
        </row>
        <row r="281">
          <cell r="A281" t="str">
            <v>FAD-Z203</v>
          </cell>
        </row>
        <row r="282">
          <cell r="A282" t="str">
            <v>FAD-Z205 V</v>
          </cell>
        </row>
        <row r="283">
          <cell r="A283" t="str">
            <v>FAD-Z206</v>
          </cell>
        </row>
        <row r="284">
          <cell r="A284" t="str">
            <v>FAD-Z210 V</v>
          </cell>
        </row>
        <row r="285">
          <cell r="A285" t="str">
            <v>FAD-Z211</v>
          </cell>
        </row>
        <row r="286">
          <cell r="A286" t="str">
            <v>FAD-Z214 V</v>
          </cell>
        </row>
        <row r="287">
          <cell r="A287" t="str">
            <v>FAD-Z215 V</v>
          </cell>
        </row>
        <row r="288">
          <cell r="A288" t="str">
            <v>FAD-Z216</v>
          </cell>
        </row>
        <row r="289">
          <cell r="A289" t="str">
            <v>FAD-Z217 V</v>
          </cell>
        </row>
        <row r="290">
          <cell r="A290" t="str">
            <v>FAD-Z219</v>
          </cell>
        </row>
        <row r="291">
          <cell r="A291" t="str">
            <v>FAD-Z220 V</v>
          </cell>
        </row>
        <row r="292">
          <cell r="A292" t="str">
            <v>FAD-Z221</v>
          </cell>
        </row>
        <row r="293">
          <cell r="A293" t="str">
            <v>FAD-Z222</v>
          </cell>
        </row>
        <row r="294">
          <cell r="A294" t="str">
            <v>FAD-Z223 V</v>
          </cell>
        </row>
        <row r="295">
          <cell r="A295" t="str">
            <v>FAD-Z224 V</v>
          </cell>
        </row>
        <row r="296">
          <cell r="A296" t="str">
            <v>FAD-Z225 V</v>
          </cell>
        </row>
        <row r="297">
          <cell r="A297" t="str">
            <v>FAD-Z226 V</v>
          </cell>
        </row>
        <row r="298">
          <cell r="A298" t="str">
            <v>FAD-Z227 V</v>
          </cell>
        </row>
        <row r="299">
          <cell r="A299" t="str">
            <v>FAD-Z228 V</v>
          </cell>
        </row>
        <row r="300">
          <cell r="A300" t="str">
            <v>FAD-Z230</v>
          </cell>
        </row>
        <row r="301">
          <cell r="A301" t="str">
            <v>FAD-Z231 V</v>
          </cell>
        </row>
        <row r="302">
          <cell r="A302" t="str">
            <v>FAD-Z232 V</v>
          </cell>
        </row>
        <row r="303">
          <cell r="A303" t="str">
            <v>FAD-Z233 V</v>
          </cell>
        </row>
        <row r="304">
          <cell r="A304" t="str">
            <v>FAD-Z234 V</v>
          </cell>
        </row>
        <row r="305">
          <cell r="A305" t="str">
            <v>FAD-Z235 V</v>
          </cell>
        </row>
        <row r="306">
          <cell r="A306" t="str">
            <v>FAD-Z237 V</v>
          </cell>
        </row>
        <row r="307">
          <cell r="A307" t="str">
            <v>FAD-Z238</v>
          </cell>
        </row>
        <row r="308">
          <cell r="A308" t="str">
            <v>FAD-Z239</v>
          </cell>
        </row>
        <row r="309">
          <cell r="A309" t="str">
            <v>FAD-Z240</v>
          </cell>
        </row>
        <row r="310">
          <cell r="A310" t="str">
            <v>FAD-Z241</v>
          </cell>
        </row>
        <row r="311">
          <cell r="A311" t="str">
            <v>FAD-Z243 V</v>
          </cell>
        </row>
        <row r="312">
          <cell r="A312" t="str">
            <v>FAD-Z244 V</v>
          </cell>
        </row>
        <row r="313">
          <cell r="A313" t="str">
            <v>FAD-Z245 V</v>
          </cell>
        </row>
        <row r="314">
          <cell r="A314" t="str">
            <v>FAD-Z246</v>
          </cell>
        </row>
        <row r="315">
          <cell r="A315" t="str">
            <v>FAD-Z247</v>
          </cell>
        </row>
        <row r="316">
          <cell r="A316" t="str">
            <v>FAD-Z248 V</v>
          </cell>
        </row>
        <row r="317">
          <cell r="A317" t="str">
            <v>FAD-Z250 V</v>
          </cell>
        </row>
        <row r="318">
          <cell r="A318" t="str">
            <v>FAD-Z251 V</v>
          </cell>
        </row>
        <row r="319">
          <cell r="A319" t="str">
            <v>FAD-Z253</v>
          </cell>
        </row>
        <row r="320">
          <cell r="A320" t="str">
            <v>FAD-Z255 V</v>
          </cell>
        </row>
        <row r="321">
          <cell r="A321" t="str">
            <v>FAD-Z256 V</v>
          </cell>
        </row>
        <row r="322">
          <cell r="A322" t="str">
            <v xml:space="preserve">FAD-Z257 </v>
          </cell>
        </row>
        <row r="323">
          <cell r="A323" t="str">
            <v>FAD-Z258</v>
          </cell>
        </row>
        <row r="324">
          <cell r="A324" t="str">
            <v>FAD-Z259</v>
          </cell>
        </row>
        <row r="325">
          <cell r="A325" t="str">
            <v>FAD-Z260</v>
          </cell>
        </row>
        <row r="326">
          <cell r="A326" t="str">
            <v>FAD-Z262</v>
          </cell>
        </row>
        <row r="327">
          <cell r="A327" t="str">
            <v>FAD-Z263</v>
          </cell>
        </row>
        <row r="328">
          <cell r="A328" t="str">
            <v>FAD-Z264 V</v>
          </cell>
        </row>
        <row r="329">
          <cell r="A329" t="str">
            <v>FAD-Z265 V</v>
          </cell>
        </row>
        <row r="330">
          <cell r="A330" t="str">
            <v>FAD-Z266</v>
          </cell>
        </row>
        <row r="331">
          <cell r="A331" t="str">
            <v>FAD-Z267 V</v>
          </cell>
        </row>
        <row r="332">
          <cell r="A332" t="str">
            <v>FAD-Z268</v>
          </cell>
        </row>
        <row r="333">
          <cell r="A333" t="str">
            <v>FAD-Z269</v>
          </cell>
        </row>
        <row r="334">
          <cell r="A334" t="str">
            <v>FAD-Z270</v>
          </cell>
        </row>
        <row r="335">
          <cell r="A335" t="str">
            <v>FAD-Z271 V</v>
          </cell>
        </row>
        <row r="336">
          <cell r="A336" t="str">
            <v>FAD-Z272</v>
          </cell>
        </row>
        <row r="337">
          <cell r="A337" t="str">
            <v>FAD-Z273 V</v>
          </cell>
        </row>
        <row r="338">
          <cell r="A338" t="str">
            <v>FAD-Z274</v>
          </cell>
        </row>
        <row r="339">
          <cell r="A339" t="str">
            <v>FAD-Z275</v>
          </cell>
        </row>
        <row r="340">
          <cell r="A340" t="str">
            <v>FAD-Z276 V</v>
          </cell>
        </row>
        <row r="341">
          <cell r="A341" t="str">
            <v>FAD-Z278</v>
          </cell>
        </row>
        <row r="342">
          <cell r="A342" t="str">
            <v>FAD-Z279</v>
          </cell>
        </row>
        <row r="343">
          <cell r="A343" t="str">
            <v>FAD-Z280</v>
          </cell>
        </row>
        <row r="344">
          <cell r="A344" t="str">
            <v>FAD-Z281 V</v>
          </cell>
        </row>
        <row r="345">
          <cell r="A345" t="str">
            <v>FAD-Z282</v>
          </cell>
        </row>
        <row r="346">
          <cell r="A346" t="str">
            <v>FAD-Z283 V</v>
          </cell>
        </row>
        <row r="347">
          <cell r="A347" t="str">
            <v>FAD-Z284 V</v>
          </cell>
        </row>
        <row r="348">
          <cell r="A348" t="str">
            <v>FAD-Z286</v>
          </cell>
        </row>
        <row r="349">
          <cell r="A349" t="str">
            <v>FAD-Z287 V</v>
          </cell>
        </row>
        <row r="350">
          <cell r="A350" t="str">
            <v>FAD-Z288 V</v>
          </cell>
        </row>
        <row r="351">
          <cell r="A351" t="str">
            <v>FAD-Z289</v>
          </cell>
        </row>
        <row r="352">
          <cell r="A352" t="str">
            <v>FAD-Z290</v>
          </cell>
        </row>
        <row r="353">
          <cell r="A353" t="str">
            <v>FAD-Z292</v>
          </cell>
        </row>
        <row r="354">
          <cell r="A354" t="str">
            <v>FAD-Z293 V</v>
          </cell>
        </row>
        <row r="355">
          <cell r="A355" t="str">
            <v>FAD-Z294</v>
          </cell>
        </row>
        <row r="356">
          <cell r="A356" t="str">
            <v>FAD-Z295 V</v>
          </cell>
        </row>
        <row r="357">
          <cell r="A357" t="str">
            <v>FAD-Z296 V</v>
          </cell>
        </row>
        <row r="358">
          <cell r="A358" t="str">
            <v>FAD-Z297 V</v>
          </cell>
        </row>
        <row r="359">
          <cell r="A359" t="str">
            <v>FAD-Z299</v>
          </cell>
        </row>
        <row r="360">
          <cell r="A360" t="str">
            <v>FAD-Z300 V</v>
          </cell>
        </row>
        <row r="361">
          <cell r="A361" t="str">
            <v>FAD-Z301</v>
          </cell>
        </row>
        <row r="362">
          <cell r="A362" t="str">
            <v>FAD-Z302 V</v>
          </cell>
        </row>
        <row r="363">
          <cell r="A363" t="str">
            <v>FAD-Z303</v>
          </cell>
        </row>
        <row r="364">
          <cell r="A364" t="str">
            <v>FAD-Z304 V</v>
          </cell>
        </row>
        <row r="365">
          <cell r="A365" t="str">
            <v>FAD-Z305</v>
          </cell>
        </row>
        <row r="366">
          <cell r="A366" t="str">
            <v>FAD-Z307 V</v>
          </cell>
        </row>
        <row r="367">
          <cell r="A367" t="str">
            <v>FAD-Z308 V</v>
          </cell>
        </row>
        <row r="368">
          <cell r="A368" t="str">
            <v>FAD-Z309</v>
          </cell>
        </row>
        <row r="369">
          <cell r="A369" t="str">
            <v>FAD-Z311 V</v>
          </cell>
        </row>
        <row r="370">
          <cell r="A370" t="str">
            <v>FAD-Z312 V</v>
          </cell>
        </row>
        <row r="371">
          <cell r="A371" t="str">
            <v>FAD-Z313</v>
          </cell>
        </row>
        <row r="372">
          <cell r="A372" t="str">
            <v>FAD-Z314 V</v>
          </cell>
        </row>
        <row r="373">
          <cell r="A373" t="str">
            <v>FAD-Z315</v>
          </cell>
        </row>
        <row r="374">
          <cell r="A374" t="str">
            <v>FAD-Z317</v>
          </cell>
        </row>
        <row r="375">
          <cell r="A375" t="str">
            <v>FAD-Z318</v>
          </cell>
        </row>
        <row r="376">
          <cell r="A376" t="str">
            <v>FAD-Z320</v>
          </cell>
        </row>
        <row r="377">
          <cell r="A377" t="str">
            <v>FAD-Z321</v>
          </cell>
        </row>
        <row r="378">
          <cell r="A378" t="str">
            <v>FAD-Z323</v>
          </cell>
        </row>
        <row r="379">
          <cell r="A379" t="str">
            <v>FAD-Z324 V</v>
          </cell>
        </row>
        <row r="380">
          <cell r="A380" t="str">
            <v>FAD-Z325 V</v>
          </cell>
        </row>
        <row r="381">
          <cell r="A381" t="str">
            <v>FAD-Z326 V</v>
          </cell>
        </row>
        <row r="382">
          <cell r="A382" t="str">
            <v>FAD-Z327 V</v>
          </cell>
        </row>
        <row r="383">
          <cell r="A383" t="str">
            <v>FAD-Z328</v>
          </cell>
        </row>
        <row r="384">
          <cell r="A384" t="str">
            <v>FAD-Z330 V</v>
          </cell>
        </row>
        <row r="385">
          <cell r="A385" t="str">
            <v>FAD-Z331</v>
          </cell>
        </row>
        <row r="386">
          <cell r="A386" t="str">
            <v>FAD-Z332 V</v>
          </cell>
        </row>
        <row r="387">
          <cell r="A387" t="str">
            <v>FAD-Z334 V</v>
          </cell>
        </row>
        <row r="388">
          <cell r="A388" t="str">
            <v>FAD-Z336 V</v>
          </cell>
        </row>
        <row r="389">
          <cell r="A389" t="str">
            <v>FAD-Z337 V</v>
          </cell>
        </row>
        <row r="390">
          <cell r="A390" t="str">
            <v>FAD-Z338</v>
          </cell>
        </row>
        <row r="391">
          <cell r="A391" t="str">
            <v>FAD-Z339</v>
          </cell>
        </row>
        <row r="392">
          <cell r="A392" t="str">
            <v>FAD-Z340 V</v>
          </cell>
        </row>
        <row r="393">
          <cell r="A393" t="str">
            <v>FAD-Z341 V</v>
          </cell>
        </row>
        <row r="394">
          <cell r="A394" t="str">
            <v>FAD-Z342</v>
          </cell>
        </row>
        <row r="395">
          <cell r="A395" t="str">
            <v>FAD-Z343</v>
          </cell>
        </row>
        <row r="396">
          <cell r="A396" t="str">
            <v>FAD-Z344 V</v>
          </cell>
        </row>
        <row r="397">
          <cell r="A397" t="str">
            <v>FAD-Z345</v>
          </cell>
        </row>
        <row r="398">
          <cell r="A398" t="str">
            <v>FAD-Z346</v>
          </cell>
        </row>
        <row r="399">
          <cell r="A399" t="str">
            <v>FAD-Z347</v>
          </cell>
        </row>
        <row r="400">
          <cell r="A400" t="str">
            <v>FAD-Z348 V</v>
          </cell>
        </row>
        <row r="401">
          <cell r="A401" t="str">
            <v>FAD-Z349</v>
          </cell>
        </row>
        <row r="402">
          <cell r="A402" t="str">
            <v>FAD-Z350</v>
          </cell>
        </row>
        <row r="403">
          <cell r="A403" t="str">
            <v>FAD-Z351</v>
          </cell>
        </row>
        <row r="404">
          <cell r="A404" t="str">
            <v>FAD-Z352 V</v>
          </cell>
        </row>
        <row r="405">
          <cell r="A405" t="str">
            <v>FAD-Z353</v>
          </cell>
        </row>
        <row r="406">
          <cell r="A406" t="str">
            <v>FAD-Z354 V</v>
          </cell>
        </row>
        <row r="407">
          <cell r="A407" t="str">
            <v>FAD-Z355 V</v>
          </cell>
        </row>
        <row r="408">
          <cell r="A408" t="str">
            <v>FAD-Z357</v>
          </cell>
        </row>
        <row r="409">
          <cell r="A409" t="str">
            <v>FAD-Z358</v>
          </cell>
        </row>
        <row r="410">
          <cell r="A410" t="str">
            <v>FAD-Z359</v>
          </cell>
        </row>
        <row r="411">
          <cell r="A411" t="str">
            <v>FAD-Z361</v>
          </cell>
        </row>
        <row r="412">
          <cell r="A412" t="str">
            <v>FAD-Z362</v>
          </cell>
        </row>
        <row r="413">
          <cell r="A413" t="str">
            <v>FAD-Z363 V</v>
          </cell>
        </row>
        <row r="414">
          <cell r="A414" t="str">
            <v>FAD-Z364</v>
          </cell>
        </row>
        <row r="415">
          <cell r="A415" t="str">
            <v>FAD-Z365</v>
          </cell>
        </row>
        <row r="416">
          <cell r="A416" t="str">
            <v>FAD-Z366</v>
          </cell>
        </row>
        <row r="417">
          <cell r="A417" t="str">
            <v>FAD-Z367</v>
          </cell>
        </row>
        <row r="418">
          <cell r="A418" t="str">
            <v>FAD-Z370</v>
          </cell>
        </row>
        <row r="419">
          <cell r="A419" t="str">
            <v>FAD-Z371</v>
          </cell>
        </row>
        <row r="420">
          <cell r="A420" t="str">
            <v>FAD-Z373</v>
          </cell>
        </row>
        <row r="421">
          <cell r="A421" t="str">
            <v>FAD-Z377 V</v>
          </cell>
        </row>
        <row r="422">
          <cell r="A422" t="str">
            <v>Nicht gelistet</v>
          </cell>
        </row>
      </sheetData>
      <sheetData sheetId="4"/>
      <sheetData sheetId="5"/>
      <sheetData sheetId="6">
        <row r="5">
          <cell r="C5" t="str">
            <v>I.O.</v>
          </cell>
          <cell r="D5" t="str">
            <v>I.O. (Plausibilität unklar)</v>
          </cell>
          <cell r="E5" t="str">
            <v>Sollvorgabe nicht erfüllt</v>
          </cell>
          <cell r="F5" t="str">
            <v>Unvollständig</v>
          </cell>
          <cell r="G5" t="str">
            <v>Inkorrekt</v>
          </cell>
          <cell r="H5" t="str">
            <v>Ausnahme (Plausibilität unklar)</v>
          </cell>
        </row>
        <row r="6">
          <cell r="C6">
            <v>0</v>
          </cell>
          <cell r="F6">
            <v>31</v>
          </cell>
          <cell r="G6">
            <v>0</v>
          </cell>
          <cell r="K6">
            <v>0</v>
          </cell>
        </row>
        <row r="7">
          <cell r="D7">
            <v>0</v>
          </cell>
          <cell r="E7">
            <v>0</v>
          </cell>
        </row>
        <row r="8">
          <cell r="E8">
            <v>0</v>
          </cell>
          <cell r="G8">
            <v>31</v>
          </cell>
        </row>
        <row r="9">
          <cell r="C9">
            <v>0</v>
          </cell>
          <cell r="F9">
            <v>1</v>
          </cell>
          <cell r="G9">
            <v>0</v>
          </cell>
          <cell r="K9">
            <v>0</v>
          </cell>
        </row>
        <row r="10">
          <cell r="D10">
            <v>0</v>
          </cell>
          <cell r="E10">
            <v>0</v>
          </cell>
          <cell r="G10">
            <v>1</v>
          </cell>
        </row>
        <row r="11">
          <cell r="E11">
            <v>0</v>
          </cell>
        </row>
        <row r="25">
          <cell r="D25" t="str">
            <v>n.d.</v>
          </cell>
          <cell r="E25">
            <v>0</v>
          </cell>
          <cell r="F25">
            <v>100000000</v>
          </cell>
          <cell r="G25">
            <v>-100000000</v>
          </cell>
          <cell r="H25">
            <v>100000000</v>
          </cell>
          <cell r="J25">
            <v>-100000000</v>
          </cell>
          <cell r="K25">
            <v>1000000</v>
          </cell>
        </row>
        <row r="28">
          <cell r="D28" t="str">
            <v>n.d.</v>
          </cell>
          <cell r="E28">
            <v>0</v>
          </cell>
          <cell r="F28">
            <v>1</v>
          </cell>
          <cell r="G28">
            <v>0.95</v>
          </cell>
          <cell r="H28">
            <v>10000</v>
          </cell>
          <cell r="J28">
            <v>-10000</v>
          </cell>
          <cell r="K28">
            <v>10000</v>
          </cell>
        </row>
        <row r="31">
          <cell r="D31" t="str">
            <v>n.d.</v>
          </cell>
          <cell r="E31">
            <v>0</v>
          </cell>
          <cell r="F31">
            <v>1</v>
          </cell>
          <cell r="G31">
            <v>0.95</v>
          </cell>
          <cell r="H31">
            <v>10000</v>
          </cell>
          <cell r="J31">
            <v>-10000</v>
          </cell>
          <cell r="K31">
            <v>10000</v>
          </cell>
        </row>
        <row r="34">
          <cell r="D34" t="str">
            <v>n.d.</v>
          </cell>
          <cell r="E34">
            <v>0</v>
          </cell>
          <cell r="F34">
            <v>1</v>
          </cell>
          <cell r="G34">
            <v>0.95</v>
          </cell>
          <cell r="H34">
            <v>10000</v>
          </cell>
          <cell r="J34">
            <v>-10000</v>
          </cell>
          <cell r="K34">
            <v>10000</v>
          </cell>
        </row>
        <row r="37">
          <cell r="D37" t="str">
            <v>n.d.</v>
          </cell>
          <cell r="E37">
            <v>0</v>
          </cell>
          <cell r="F37">
            <v>1</v>
          </cell>
          <cell r="G37">
            <v>-10000</v>
          </cell>
          <cell r="H37">
            <v>10000</v>
          </cell>
          <cell r="J37">
            <v>0.2</v>
          </cell>
          <cell r="K37">
            <v>0.95</v>
          </cell>
        </row>
        <row r="40">
          <cell r="D40" t="str">
            <v>n.d.</v>
          </cell>
          <cell r="E40">
            <v>0</v>
          </cell>
          <cell r="F40">
            <v>1</v>
          </cell>
          <cell r="G40">
            <v>-10000</v>
          </cell>
          <cell r="H40">
            <v>10000</v>
          </cell>
          <cell r="J40">
            <v>0.5</v>
          </cell>
          <cell r="K40">
            <v>10000</v>
          </cell>
        </row>
        <row r="43">
          <cell r="D43" t="str">
            <v>n.d.</v>
          </cell>
          <cell r="E43">
            <v>0</v>
          </cell>
          <cell r="F43">
            <v>100000000</v>
          </cell>
          <cell r="G43">
            <v>0.05</v>
          </cell>
          <cell r="H43">
            <v>10000</v>
          </cell>
          <cell r="J43">
            <v>-10000</v>
          </cell>
          <cell r="K43">
            <v>0.5</v>
          </cell>
        </row>
        <row r="46">
          <cell r="D46" t="str">
            <v>n.d.</v>
          </cell>
          <cell r="E46">
            <v>0</v>
          </cell>
          <cell r="F46">
            <v>1</v>
          </cell>
          <cell r="G46">
            <v>0.9</v>
          </cell>
          <cell r="H46">
            <v>10000</v>
          </cell>
          <cell r="J46">
            <v>-10000</v>
          </cell>
          <cell r="K46">
            <v>10000</v>
          </cell>
        </row>
        <row r="49">
          <cell r="D49" t="str">
            <v>n.d.</v>
          </cell>
          <cell r="E49">
            <v>0</v>
          </cell>
          <cell r="F49">
            <v>1</v>
          </cell>
          <cell r="G49">
            <v>0.9</v>
          </cell>
          <cell r="H49">
            <v>10000</v>
          </cell>
          <cell r="J49">
            <v>-10000</v>
          </cell>
          <cell r="K49">
            <v>10000</v>
          </cell>
        </row>
        <row r="52">
          <cell r="D52" t="str">
            <v>n.d.</v>
          </cell>
          <cell r="E52">
            <v>0</v>
          </cell>
          <cell r="F52">
            <v>1</v>
          </cell>
          <cell r="G52">
            <v>0.9</v>
          </cell>
          <cell r="H52">
            <v>10000</v>
          </cell>
          <cell r="J52">
            <v>-10000</v>
          </cell>
          <cell r="K52">
            <v>10000</v>
          </cell>
        </row>
        <row r="55">
          <cell r="D55" t="str">
            <v>n.d.</v>
          </cell>
          <cell r="E55">
            <v>0</v>
          </cell>
          <cell r="F55">
            <v>1</v>
          </cell>
          <cell r="G55">
            <v>-10000</v>
          </cell>
          <cell r="H55">
            <v>10000</v>
          </cell>
          <cell r="J55">
            <v>0.5</v>
          </cell>
          <cell r="K55">
            <v>10000</v>
          </cell>
        </row>
        <row r="58">
          <cell r="D58" t="str">
            <v>n.d.</v>
          </cell>
          <cell r="E58">
            <v>0</v>
          </cell>
          <cell r="F58">
            <v>1</v>
          </cell>
          <cell r="G58">
            <v>-10000</v>
          </cell>
          <cell r="H58">
            <v>0.01</v>
          </cell>
          <cell r="J58">
            <v>1E-4</v>
          </cell>
          <cell r="K58">
            <v>10000</v>
          </cell>
        </row>
        <row r="64">
          <cell r="D64" t="str">
            <v>n.d.</v>
          </cell>
          <cell r="E64">
            <v>0</v>
          </cell>
          <cell r="F64">
            <v>1</v>
          </cell>
          <cell r="G64">
            <v>-10000</v>
          </cell>
          <cell r="H64">
            <v>10000</v>
          </cell>
          <cell r="J64">
            <v>0.9</v>
          </cell>
          <cell r="K64">
            <v>10000</v>
          </cell>
        </row>
        <row r="67">
          <cell r="D67">
            <v>0</v>
          </cell>
          <cell r="E67">
            <v>0</v>
          </cell>
          <cell r="F67">
            <v>1000000000000</v>
          </cell>
          <cell r="G67">
            <v>30</v>
          </cell>
          <cell r="H67">
            <v>1000000000000000</v>
          </cell>
          <cell r="J67">
            <v>-10000</v>
          </cell>
          <cell r="K67">
            <v>1000000000000</v>
          </cell>
        </row>
        <row r="70">
          <cell r="D70">
            <v>0</v>
          </cell>
          <cell r="E70">
            <v>0</v>
          </cell>
          <cell r="F70">
            <v>1000000000000</v>
          </cell>
          <cell r="G70">
            <v>20</v>
          </cell>
          <cell r="H70">
            <v>1000000000000</v>
          </cell>
          <cell r="J70">
            <v>-10000</v>
          </cell>
          <cell r="K70">
            <v>1000000000000</v>
          </cell>
        </row>
        <row r="73">
          <cell r="D73" t="str">
            <v>n.d.</v>
          </cell>
          <cell r="E73">
            <v>0</v>
          </cell>
          <cell r="F73">
            <v>1</v>
          </cell>
          <cell r="G73">
            <v>-10000</v>
          </cell>
          <cell r="H73">
            <v>0.15</v>
          </cell>
          <cell r="J73">
            <v>1E-4</v>
          </cell>
          <cell r="K73">
            <v>0.1</v>
          </cell>
        </row>
        <row r="76">
          <cell r="D76" t="str">
            <v>n.d.</v>
          </cell>
          <cell r="E76">
            <v>0</v>
          </cell>
          <cell r="F76">
            <v>1</v>
          </cell>
          <cell r="G76">
            <v>-10000</v>
          </cell>
          <cell r="H76">
            <v>0.15</v>
          </cell>
          <cell r="J76">
            <v>1E-4</v>
          </cell>
          <cell r="K76">
            <v>0.1</v>
          </cell>
        </row>
        <row r="79">
          <cell r="D79" t="str">
            <v>n.d.</v>
          </cell>
          <cell r="E79">
            <v>0</v>
          </cell>
          <cell r="F79">
            <v>1</v>
          </cell>
          <cell r="G79">
            <v>-10000</v>
          </cell>
          <cell r="H79">
            <v>0.06</v>
          </cell>
          <cell r="J79">
            <v>1E-4</v>
          </cell>
          <cell r="K79">
            <v>10000</v>
          </cell>
        </row>
        <row r="82">
          <cell r="D82" t="str">
            <v>n.d.</v>
          </cell>
          <cell r="E82">
            <v>0</v>
          </cell>
          <cell r="F82">
            <v>1</v>
          </cell>
          <cell r="G82">
            <v>-10000</v>
          </cell>
          <cell r="H82">
            <v>0.15</v>
          </cell>
          <cell r="J82">
            <v>1E-4</v>
          </cell>
          <cell r="K82">
            <v>10000</v>
          </cell>
        </row>
        <row r="85">
          <cell r="D85" t="str">
            <v>n.d.</v>
          </cell>
          <cell r="E85">
            <v>0</v>
          </cell>
          <cell r="F85">
            <v>1</v>
          </cell>
          <cell r="G85">
            <v>-10000</v>
          </cell>
          <cell r="H85">
            <v>0.05</v>
          </cell>
          <cell r="J85">
            <v>1E-4</v>
          </cell>
          <cell r="K85">
            <v>10000</v>
          </cell>
        </row>
        <row r="88">
          <cell r="D88" t="str">
            <v>n.d.</v>
          </cell>
          <cell r="E88">
            <v>0</v>
          </cell>
          <cell r="F88">
            <v>1</v>
          </cell>
          <cell r="G88">
            <v>0.9</v>
          </cell>
          <cell r="H88">
            <v>10000</v>
          </cell>
          <cell r="J88">
            <v>-10000</v>
          </cell>
          <cell r="K88">
            <v>10000</v>
          </cell>
        </row>
        <row r="91">
          <cell r="D91" t="str">
            <v>n.d.</v>
          </cell>
          <cell r="E91">
            <v>0</v>
          </cell>
          <cell r="F91">
            <v>1</v>
          </cell>
          <cell r="G91">
            <v>0.9</v>
          </cell>
          <cell r="H91">
            <v>10000</v>
          </cell>
          <cell r="J91">
            <v>-10000</v>
          </cell>
          <cell r="K91">
            <v>10000</v>
          </cell>
        </row>
        <row r="94">
          <cell r="D94" t="str">
            <v>n.d.</v>
          </cell>
          <cell r="E94">
            <v>0</v>
          </cell>
          <cell r="F94">
            <v>1</v>
          </cell>
          <cell r="G94">
            <v>-10000</v>
          </cell>
          <cell r="H94">
            <v>10000</v>
          </cell>
          <cell r="J94">
            <v>0.2</v>
          </cell>
          <cell r="K94">
            <v>10000</v>
          </cell>
        </row>
        <row r="97">
          <cell r="D97" t="str">
            <v>n.d.</v>
          </cell>
          <cell r="E97">
            <v>0</v>
          </cell>
          <cell r="F97">
            <v>100000000</v>
          </cell>
          <cell r="G97">
            <v>-100000000</v>
          </cell>
          <cell r="H97">
            <v>100000000</v>
          </cell>
          <cell r="J97">
            <v>-100000000</v>
          </cell>
          <cell r="K97">
            <v>1000000</v>
          </cell>
        </row>
        <row r="100">
          <cell r="D100">
            <v>0</v>
          </cell>
          <cell r="E100">
            <v>0</v>
          </cell>
          <cell r="F100">
            <v>100000000</v>
          </cell>
          <cell r="G100">
            <v>-100000000</v>
          </cell>
          <cell r="H100">
            <v>100000000</v>
          </cell>
          <cell r="J100">
            <v>-100000000</v>
          </cell>
          <cell r="K100">
            <v>1000000</v>
          </cell>
        </row>
        <row r="103">
          <cell r="D103" t="str">
            <v>n.d.</v>
          </cell>
          <cell r="E103">
            <v>0</v>
          </cell>
          <cell r="F103">
            <v>1</v>
          </cell>
          <cell r="G103">
            <v>0.7</v>
          </cell>
          <cell r="H103">
            <v>10000</v>
          </cell>
          <cell r="J103">
            <v>-10000</v>
          </cell>
          <cell r="K103">
            <v>10000</v>
          </cell>
        </row>
        <row r="106">
          <cell r="D106" t="str">
            <v>n.d.</v>
          </cell>
          <cell r="E106">
            <v>0</v>
          </cell>
          <cell r="F106">
            <v>1</v>
          </cell>
          <cell r="G106">
            <v>-10000</v>
          </cell>
          <cell r="H106">
            <v>10000</v>
          </cell>
          <cell r="J106">
            <v>0.5</v>
          </cell>
          <cell r="K106">
            <v>10000</v>
          </cell>
        </row>
        <row r="109">
          <cell r="D109" t="str">
            <v>n.d.</v>
          </cell>
          <cell r="E109">
            <v>0</v>
          </cell>
          <cell r="F109">
            <v>1</v>
          </cell>
          <cell r="G109">
            <v>0.85</v>
          </cell>
          <cell r="H109">
            <v>10000</v>
          </cell>
          <cell r="J109">
            <v>-10000</v>
          </cell>
          <cell r="K109">
            <v>10000</v>
          </cell>
        </row>
        <row r="112">
          <cell r="D112" t="str">
            <v>n.d.</v>
          </cell>
          <cell r="E112">
            <v>0</v>
          </cell>
          <cell r="F112">
            <v>1</v>
          </cell>
          <cell r="G112">
            <v>0.95</v>
          </cell>
          <cell r="H112">
            <v>10000</v>
          </cell>
          <cell r="J112">
            <v>-10000</v>
          </cell>
          <cell r="K112">
            <v>10000</v>
          </cell>
        </row>
        <row r="115">
          <cell r="D115" t="str">
            <v>n.d.</v>
          </cell>
          <cell r="E115">
            <v>0</v>
          </cell>
          <cell r="F115">
            <v>1</v>
          </cell>
          <cell r="G115">
            <v>0.95</v>
          </cell>
          <cell r="H115">
            <v>10000</v>
          </cell>
          <cell r="J115">
            <v>-10000</v>
          </cell>
          <cell r="K115">
            <v>10000</v>
          </cell>
        </row>
        <row r="118">
          <cell r="D118" t="str">
            <v>n.d.</v>
          </cell>
          <cell r="E118">
            <v>0</v>
          </cell>
          <cell r="F118">
            <v>1</v>
          </cell>
          <cell r="G118">
            <v>-10000</v>
          </cell>
          <cell r="H118">
            <v>10000</v>
          </cell>
          <cell r="J118">
            <v>0.7</v>
          </cell>
          <cell r="K118">
            <v>10000</v>
          </cell>
        </row>
        <row r="121">
          <cell r="D121" t="str">
            <v>n.d.</v>
          </cell>
          <cell r="E121">
            <v>0</v>
          </cell>
          <cell r="F121">
            <v>1</v>
          </cell>
          <cell r="G121">
            <v>-10000</v>
          </cell>
          <cell r="H121">
            <v>10000</v>
          </cell>
          <cell r="J121">
            <v>-10000</v>
          </cell>
          <cell r="K121">
            <v>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Kennzahlenbogen plus"/>
      <sheetName val="Datendefizite_KB"/>
      <sheetName val="Hilfstabelle Datendef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efreshError="1">
        <row r="8">
          <cell r="B8">
            <v>0</v>
          </cell>
        </row>
      </sheetData>
      <sheetData sheetId="1" refreshError="1"/>
      <sheetData sheetId="2" refreshError="1"/>
      <sheetData sheetId="3" refreshError="1">
        <row r="1">
          <cell r="B1" t="str">
            <v>Eigenentwicklung (MS Excel, MS Access etc.)</v>
          </cell>
        </row>
        <row r="2">
          <cell r="B2" t="str">
            <v>Achieva</v>
          </cell>
        </row>
        <row r="3">
          <cell r="B3" t="str">
            <v>Achiever Medical System</v>
          </cell>
          <cell r="F3">
            <v>0</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B6">
            <v>0</v>
          </cell>
          <cell r="C6">
            <v>0</v>
          </cell>
          <cell r="D6">
            <v>0</v>
          </cell>
          <cell r="E6">
            <v>0</v>
          </cell>
          <cell r="F6">
            <v>0</v>
          </cell>
        </row>
        <row r="30">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25</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0.49998999999999999</v>
          </cell>
          <cell r="G47">
            <v>0.49998999999999999</v>
          </cell>
          <cell r="I47">
            <v>0.90000999999999998</v>
          </cell>
          <cell r="J47">
            <v>0.90000999999999998</v>
          </cell>
          <cell r="L47" t="str">
            <v>DFS auffällig niedrig oder hoch</v>
          </cell>
          <cell r="M47" t="str">
            <v>DFS auffällig niedrig oder hoch</v>
          </cell>
        </row>
        <row r="48">
          <cell r="B48" t="str">
            <v xml:space="preserve">2013, </v>
          </cell>
          <cell r="E48">
            <v>0</v>
          </cell>
          <cell r="F48">
            <v>0.54998999999999998</v>
          </cell>
          <cell r="G48">
            <v>0.54998999999999998</v>
          </cell>
          <cell r="I48">
            <v>0.90000999999999998</v>
          </cell>
          <cell r="J48">
            <v>0.90000999999999998</v>
          </cell>
          <cell r="L48" t="str">
            <v>DFS auffällig niedrig oder hoch</v>
          </cell>
          <cell r="M48" t="str">
            <v>DFS auffällig niedrig oder hoch</v>
          </cell>
        </row>
        <row r="49">
          <cell r="B49" t="str">
            <v xml:space="preserve">2014, </v>
          </cell>
          <cell r="E49">
            <v>0</v>
          </cell>
          <cell r="F49">
            <v>0.59999000000000002</v>
          </cell>
          <cell r="G49">
            <v>0.59999000000000002</v>
          </cell>
          <cell r="I49">
            <v>0.95001000000000002</v>
          </cell>
          <cell r="J49">
            <v>0.95001000000000002</v>
          </cell>
          <cell r="L49" t="str">
            <v>DFS auffällig niedrig oder hoch</v>
          </cell>
          <cell r="M49" t="str">
            <v>DFS auffällig niedrig oder hoch</v>
          </cell>
        </row>
        <row r="50">
          <cell r="B50" t="str">
            <v xml:space="preserve">2015, </v>
          </cell>
          <cell r="E50">
            <v>0</v>
          </cell>
          <cell r="F50">
            <v>0.64998999999999996</v>
          </cell>
          <cell r="G50">
            <v>0.64998999999999996</v>
          </cell>
          <cell r="I50">
            <v>0.95001000000000002</v>
          </cell>
          <cell r="J50">
            <v>0.95001000000000002</v>
          </cell>
          <cell r="L50" t="str">
            <v>DFS auffällig niedrig oder hoch</v>
          </cell>
          <cell r="M50" t="str">
            <v>DFS auffällig niedrig oder hoch</v>
          </cell>
        </row>
        <row r="51">
          <cell r="B51" t="str">
            <v xml:space="preserve">2016, </v>
          </cell>
          <cell r="E51">
            <v>0</v>
          </cell>
          <cell r="F51">
            <v>0.79998999999999998</v>
          </cell>
          <cell r="G51">
            <v>0.79998999999999998</v>
          </cell>
          <cell r="I51">
            <v>0.99000999999999995</v>
          </cell>
          <cell r="J51">
            <v>0.99000999999999995</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0.64998999999999996</v>
          </cell>
          <cell r="G56">
            <v>0.64998999999999996</v>
          </cell>
          <cell r="I56">
            <v>0.95001000000000002</v>
          </cell>
          <cell r="J56">
            <v>0.95001000000000002</v>
          </cell>
          <cell r="L56" t="str">
            <v>OAS auffällig niedrig oder hoch</v>
          </cell>
          <cell r="M56" t="str">
            <v>OAS auffällig niedrig oder hoch</v>
          </cell>
        </row>
        <row r="57">
          <cell r="B57" t="str">
            <v xml:space="preserve">2013, </v>
          </cell>
          <cell r="E57">
            <v>0</v>
          </cell>
          <cell r="F57">
            <v>0.64998999999999996</v>
          </cell>
          <cell r="G57">
            <v>0.64998999999999996</v>
          </cell>
          <cell r="I57">
            <v>0.95001000000000002</v>
          </cell>
          <cell r="J57">
            <v>0.95001000000000002</v>
          </cell>
          <cell r="L57" t="str">
            <v>OAS auffällig niedrig oder hoch</v>
          </cell>
          <cell r="M57" t="str">
            <v>OAS auffällig niedrig oder hoch</v>
          </cell>
        </row>
        <row r="58">
          <cell r="B58" t="str">
            <v xml:space="preserve">2014, </v>
          </cell>
          <cell r="E58">
            <v>0</v>
          </cell>
          <cell r="F58">
            <v>0.69999</v>
          </cell>
          <cell r="G58">
            <v>0.69999</v>
          </cell>
          <cell r="I58">
            <v>0.99000999999999995</v>
          </cell>
          <cell r="J58">
            <v>0.99000999999999995</v>
          </cell>
          <cell r="L58" t="str">
            <v>OAS auffällig niedrig oder hoch</v>
          </cell>
          <cell r="M58" t="str">
            <v>OAS auffällig niedrig oder hoch</v>
          </cell>
        </row>
        <row r="59">
          <cell r="B59" t="str">
            <v xml:space="preserve">2015, </v>
          </cell>
          <cell r="E59">
            <v>0</v>
          </cell>
          <cell r="F59">
            <v>0.79998999999999998</v>
          </cell>
          <cell r="G59">
            <v>0.79998999999999998</v>
          </cell>
          <cell r="I59">
            <v>0.99000999999999995</v>
          </cell>
          <cell r="J59">
            <v>0.99000999999999995</v>
          </cell>
          <cell r="L59" t="str">
            <v>OAS auffällig niedrig oder hoch</v>
          </cell>
          <cell r="M59" t="str">
            <v>OAS auffällig niedrig oder hoch</v>
          </cell>
        </row>
        <row r="60">
          <cell r="B60" t="str">
            <v xml:space="preserve">2016, </v>
          </cell>
          <cell r="E60">
            <v>0</v>
          </cell>
          <cell r="F60">
            <v>0.89998999999999996</v>
          </cell>
          <cell r="G60">
            <v>0.89998999999999996</v>
          </cell>
          <cell r="I60">
            <v>0.99000999999999995</v>
          </cell>
          <cell r="J60">
            <v>0.99000999999999995</v>
          </cell>
          <cell r="L60" t="str">
            <v>OAS auffällig niedrig oder hoch</v>
          </cell>
          <cell r="M60" t="str">
            <v>OAS auffällig niedrig oder hoch</v>
          </cell>
        </row>
      </sheetData>
      <sheetData sheetId="12" refreshError="1"/>
      <sheetData sheetId="13" refreshError="1"/>
      <sheetData sheetId="14" refreshError="1"/>
      <sheetData sheetId="15" refreshError="1">
        <row r="6">
          <cell r="B6">
            <v>0</v>
          </cell>
          <cell r="C6">
            <v>0</v>
          </cell>
          <cell r="D6">
            <v>0</v>
          </cell>
          <cell r="E6">
            <v>0</v>
          </cell>
          <cell r="F6">
            <v>0</v>
          </cell>
        </row>
        <row r="30">
          <cell r="B30" t="str">
            <v>ART</v>
          </cell>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16</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0.44999</v>
          </cell>
          <cell r="G47">
            <v>0.44999</v>
          </cell>
          <cell r="I47">
            <v>0.75000999999999995</v>
          </cell>
          <cell r="J47">
            <v>0.75000999999999995</v>
          </cell>
          <cell r="L47" t="str">
            <v>DFS auffällig niedrig oder hoch</v>
          </cell>
          <cell r="M47" t="str">
            <v>DFS auffällig niedrig oder hoch</v>
          </cell>
        </row>
        <row r="48">
          <cell r="B48" t="str">
            <v xml:space="preserve">2013, </v>
          </cell>
          <cell r="E48">
            <v>0</v>
          </cell>
          <cell r="F48">
            <v>0.49998999999999999</v>
          </cell>
          <cell r="G48">
            <v>0.49998999999999999</v>
          </cell>
          <cell r="I48">
            <v>0.80001</v>
          </cell>
          <cell r="J48">
            <v>0.80001</v>
          </cell>
          <cell r="L48" t="str">
            <v>DFS auffällig niedrig oder hoch</v>
          </cell>
          <cell r="M48" t="str">
            <v>DFS auffällig niedrig oder hoch</v>
          </cell>
        </row>
        <row r="49">
          <cell r="B49" t="str">
            <v xml:space="preserve">2014, </v>
          </cell>
          <cell r="E49">
            <v>0</v>
          </cell>
          <cell r="F49">
            <v>0.54998999999999998</v>
          </cell>
          <cell r="G49">
            <v>0.54998999999999998</v>
          </cell>
          <cell r="I49">
            <v>0.85001000000000004</v>
          </cell>
          <cell r="J49">
            <v>0.85001000000000004</v>
          </cell>
          <cell r="L49" t="str">
            <v>DFS auffällig niedrig oder hoch</v>
          </cell>
          <cell r="M49" t="str">
            <v>DFS auffällig niedrig oder hoch</v>
          </cell>
        </row>
        <row r="50">
          <cell r="B50" t="str">
            <v xml:space="preserve">2015, </v>
          </cell>
          <cell r="E50">
            <v>0</v>
          </cell>
          <cell r="F50">
            <v>0.59999000000000002</v>
          </cell>
          <cell r="G50">
            <v>0.59999000000000002</v>
          </cell>
          <cell r="I50">
            <v>0.85001000000000004</v>
          </cell>
          <cell r="J50">
            <v>0.85001000000000004</v>
          </cell>
          <cell r="L50" t="str">
            <v>DFS auffällig niedrig oder hoch</v>
          </cell>
          <cell r="M50" t="str">
            <v>DFS auffällig niedrig oder hoch</v>
          </cell>
        </row>
        <row r="51">
          <cell r="B51" t="str">
            <v xml:space="preserve">2016, </v>
          </cell>
          <cell r="E51">
            <v>0</v>
          </cell>
          <cell r="F51">
            <v>0.64998999999999996</v>
          </cell>
          <cell r="G51">
            <v>0.64998999999999996</v>
          </cell>
          <cell r="I51">
            <v>0.90000999999999998</v>
          </cell>
          <cell r="J51">
            <v>0.90000999999999998</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0.49998999999999999</v>
          </cell>
          <cell r="G56">
            <v>0.49998999999999999</v>
          </cell>
          <cell r="I56">
            <v>0.80001</v>
          </cell>
          <cell r="J56">
            <v>0.80001</v>
          </cell>
          <cell r="L56" t="str">
            <v>OAS auffällig niedrig oder hoch</v>
          </cell>
          <cell r="M56" t="str">
            <v>OAS auffällig niedrig oder hoch</v>
          </cell>
        </row>
        <row r="57">
          <cell r="B57" t="str">
            <v xml:space="preserve">2013, </v>
          </cell>
          <cell r="E57">
            <v>0</v>
          </cell>
          <cell r="F57">
            <v>0.54998999999999998</v>
          </cell>
          <cell r="G57">
            <v>0.54998999999999998</v>
          </cell>
          <cell r="I57">
            <v>0.90000999999999998</v>
          </cell>
          <cell r="J57">
            <v>0.90000999999999998</v>
          </cell>
          <cell r="L57" t="str">
            <v>OAS auffällig niedrig oder hoch</v>
          </cell>
          <cell r="M57" t="str">
            <v>OAS auffällig niedrig oder hoch</v>
          </cell>
        </row>
        <row r="58">
          <cell r="B58" t="str">
            <v xml:space="preserve">2014, </v>
          </cell>
          <cell r="E58">
            <v>0</v>
          </cell>
          <cell r="F58">
            <v>0.59999000000000002</v>
          </cell>
          <cell r="G58">
            <v>0.59999000000000002</v>
          </cell>
          <cell r="I58">
            <v>0.90000999999999998</v>
          </cell>
          <cell r="J58">
            <v>0.90000999999999998</v>
          </cell>
          <cell r="L58" t="str">
            <v>OAS auffällig niedrig oder hoch</v>
          </cell>
          <cell r="M58" t="str">
            <v>OAS auffällig niedrig oder hoch</v>
          </cell>
        </row>
        <row r="59">
          <cell r="B59" t="str">
            <v xml:space="preserve">2015, </v>
          </cell>
          <cell r="E59">
            <v>0</v>
          </cell>
          <cell r="F59">
            <v>0.64998999999999996</v>
          </cell>
          <cell r="G59">
            <v>0.64998999999999996</v>
          </cell>
          <cell r="I59">
            <v>0.95001000000000002</v>
          </cell>
          <cell r="J59">
            <v>0.95001000000000002</v>
          </cell>
          <cell r="L59" t="str">
            <v>OAS auffällig niedrig oder hoch</v>
          </cell>
          <cell r="M59" t="str">
            <v>OAS auffällig niedrig oder hoch</v>
          </cell>
        </row>
        <row r="60">
          <cell r="B60" t="str">
            <v xml:space="preserve">2016, </v>
          </cell>
          <cell r="E60">
            <v>0</v>
          </cell>
          <cell r="F60">
            <v>0.84999000000000002</v>
          </cell>
          <cell r="G60">
            <v>0.84999000000000002</v>
          </cell>
          <cell r="I60">
            <v>0.99000999999999995</v>
          </cell>
          <cell r="J60">
            <v>0.99000999999999995</v>
          </cell>
          <cell r="L60" t="str">
            <v>OAS auffällig niedrig oder hoch</v>
          </cell>
          <cell r="M60" t="str">
            <v>OAS auffällig niedrig oder hoch</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 DatendefKB"/>
      <sheetName val="HilfstabelleKB"/>
      <sheetName val="Berechnung1"/>
      <sheetName val="Datendefizite_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sheetData sheetId="2"/>
      <sheetData sheetId="3">
        <row r="1">
          <cell r="B1" t="str">
            <v>Achieva</v>
          </cell>
        </row>
        <row r="2">
          <cell r="B2" t="str">
            <v>Achiever Medical System</v>
          </cell>
        </row>
        <row r="3">
          <cell r="B3" t="str">
            <v>Alcedis MED</v>
          </cell>
        </row>
        <row r="4">
          <cell r="B4" t="str">
            <v>ambucare</v>
          </cell>
        </row>
        <row r="5">
          <cell r="B5" t="str">
            <v>c37.CancerCenter</v>
          </cell>
        </row>
        <row r="6">
          <cell r="B6" t="str">
            <v>CARAT</v>
          </cell>
        </row>
        <row r="7">
          <cell r="B7" t="str">
            <v>CREDOS</v>
          </cell>
        </row>
        <row r="8">
          <cell r="B8" t="str">
            <v>ClinicWinData</v>
          </cell>
        </row>
        <row r="9">
          <cell r="B9" t="str">
            <v>Eigenentwicklung (MS Excel, MS Access etc.)</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99">
          <cell r="A99" t="str">
            <v>FAD-Z001-1 V</v>
          </cell>
        </row>
        <row r="100">
          <cell r="A100" t="str">
            <v>FAD-Z001-2 V</v>
          </cell>
        </row>
        <row r="101">
          <cell r="A101" t="str">
            <v>FAD-Z001-3 V</v>
          </cell>
        </row>
        <row r="102">
          <cell r="A102" t="str">
            <v>FAD-Z001-4 V</v>
          </cell>
        </row>
        <row r="103">
          <cell r="A103" t="str">
            <v>FAD-Z002</v>
          </cell>
        </row>
        <row r="104">
          <cell r="A104" t="str">
            <v>FAD-Z003-1 V</v>
          </cell>
        </row>
        <row r="105">
          <cell r="A105" t="str">
            <v>FAD-Z003-2 V</v>
          </cell>
        </row>
        <row r="106">
          <cell r="A106" t="str">
            <v>FAD-Z003-3 V</v>
          </cell>
        </row>
        <row r="107">
          <cell r="A107" t="str">
            <v>FAD-Z004</v>
          </cell>
        </row>
        <row r="108">
          <cell r="A108" t="str">
            <v>FAD-Z005</v>
          </cell>
        </row>
        <row r="109">
          <cell r="A109" t="str">
            <v>FAD-Z006</v>
          </cell>
        </row>
        <row r="110">
          <cell r="A110" t="str">
            <v>FAD-Z007 V</v>
          </cell>
        </row>
        <row r="111">
          <cell r="A111" t="str">
            <v>FAD-Z009</v>
          </cell>
        </row>
        <row r="112">
          <cell r="A112" t="str">
            <v>FAD-Z010</v>
          </cell>
        </row>
        <row r="113">
          <cell r="A113" t="str">
            <v>FAD-Z011</v>
          </cell>
        </row>
        <row r="114">
          <cell r="A114" t="str">
            <v>FAD-Z012</v>
          </cell>
        </row>
        <row r="115">
          <cell r="A115" t="str">
            <v>FAD-Z013 V</v>
          </cell>
        </row>
        <row r="116">
          <cell r="A116" t="str">
            <v>FAD-Z014</v>
          </cell>
        </row>
        <row r="117">
          <cell r="A117" t="str">
            <v>FAD-Z015 V</v>
          </cell>
        </row>
        <row r="118">
          <cell r="A118" t="str">
            <v>FAD-Z016</v>
          </cell>
        </row>
        <row r="119">
          <cell r="A119" t="str">
            <v>FAD-Z017 V</v>
          </cell>
        </row>
        <row r="120">
          <cell r="A120" t="str">
            <v>FAD-Z019</v>
          </cell>
        </row>
        <row r="121">
          <cell r="A121" t="str">
            <v>FAD-Z020</v>
          </cell>
        </row>
        <row r="122">
          <cell r="A122" t="str">
            <v>FAD-Z022</v>
          </cell>
        </row>
        <row r="123">
          <cell r="A123" t="str">
            <v>FAD-Z023</v>
          </cell>
        </row>
        <row r="124">
          <cell r="A124" t="str">
            <v>FAD-Z027</v>
          </cell>
        </row>
        <row r="125">
          <cell r="A125" t="str">
            <v>FAD-Z028</v>
          </cell>
        </row>
        <row r="126">
          <cell r="A126" t="str">
            <v>FAD-Z029</v>
          </cell>
        </row>
        <row r="127">
          <cell r="A127" t="str">
            <v>FAD-Z030</v>
          </cell>
        </row>
        <row r="128">
          <cell r="A128" t="str">
            <v>FAD-Z031 V</v>
          </cell>
        </row>
        <row r="129">
          <cell r="A129" t="str">
            <v>FAD-Z032 V</v>
          </cell>
        </row>
        <row r="130">
          <cell r="A130" t="str">
            <v>FAD-Z033</v>
          </cell>
        </row>
        <row r="131">
          <cell r="A131" t="str">
            <v>FAD-Z034</v>
          </cell>
        </row>
        <row r="132">
          <cell r="A132" t="str">
            <v>FAD-Z035</v>
          </cell>
        </row>
        <row r="133">
          <cell r="A133" t="str">
            <v>FAD-Z036</v>
          </cell>
        </row>
        <row r="134">
          <cell r="A134" t="str">
            <v>FAD-Z037 V</v>
          </cell>
        </row>
        <row r="135">
          <cell r="A135" t="str">
            <v>FAD-Z038</v>
          </cell>
        </row>
        <row r="136">
          <cell r="A136" t="str">
            <v>FAD-Z039</v>
          </cell>
        </row>
        <row r="137">
          <cell r="A137" t="str">
            <v>FAD-Z040 V</v>
          </cell>
        </row>
        <row r="138">
          <cell r="A138" t="str">
            <v>FAD-Z042</v>
          </cell>
        </row>
        <row r="139">
          <cell r="A139" t="str">
            <v>FAD-Z043</v>
          </cell>
        </row>
        <row r="140">
          <cell r="A140" t="str">
            <v>FAD-Z044 V</v>
          </cell>
        </row>
        <row r="141">
          <cell r="A141" t="str">
            <v>FAD-Z045</v>
          </cell>
        </row>
        <row r="142">
          <cell r="A142" t="str">
            <v>FAD-Z046</v>
          </cell>
        </row>
        <row r="143">
          <cell r="A143" t="str">
            <v>FAD-Z047 V</v>
          </cell>
        </row>
        <row r="144">
          <cell r="A144" t="str">
            <v>FAD-Z048</v>
          </cell>
        </row>
        <row r="145">
          <cell r="A145" t="str">
            <v>FAD-Z051</v>
          </cell>
        </row>
        <row r="146">
          <cell r="A146" t="str">
            <v>FAD-Z052</v>
          </cell>
        </row>
        <row r="147">
          <cell r="A147" t="str">
            <v>FAD-Z053</v>
          </cell>
        </row>
        <row r="148">
          <cell r="A148" t="str">
            <v>FAD-Z054</v>
          </cell>
        </row>
        <row r="149">
          <cell r="A149" t="str">
            <v>FAD-Z055 V</v>
          </cell>
        </row>
        <row r="150">
          <cell r="A150" t="str">
            <v>FAD-Z056</v>
          </cell>
        </row>
        <row r="151">
          <cell r="A151" t="str">
            <v>FAD-Z057-1 V</v>
          </cell>
        </row>
        <row r="152">
          <cell r="A152" t="str">
            <v>FAD-Z057-2 V</v>
          </cell>
        </row>
        <row r="153">
          <cell r="A153" t="str">
            <v>FAD-Z058</v>
          </cell>
        </row>
        <row r="154">
          <cell r="A154" t="str">
            <v>FAD-Z059</v>
          </cell>
        </row>
        <row r="155">
          <cell r="A155" t="str">
            <v>FAD-Z060</v>
          </cell>
        </row>
        <row r="156">
          <cell r="A156" t="str">
            <v>FAD-Z061</v>
          </cell>
        </row>
        <row r="157">
          <cell r="A157" t="str">
            <v>FAD-Z063 V</v>
          </cell>
        </row>
        <row r="158">
          <cell r="A158" t="str">
            <v>FAD-Z064</v>
          </cell>
        </row>
        <row r="159">
          <cell r="A159" t="str">
            <v>FAD-Z065 V</v>
          </cell>
        </row>
        <row r="160">
          <cell r="A160" t="str">
            <v>FAD-Z067 V</v>
          </cell>
        </row>
        <row r="161">
          <cell r="A161" t="str">
            <v>FAD-Z068</v>
          </cell>
        </row>
        <row r="162">
          <cell r="A162" t="str">
            <v>FAD-Z070 V</v>
          </cell>
        </row>
        <row r="163">
          <cell r="A163" t="str">
            <v>FAD-Z071</v>
          </cell>
        </row>
        <row r="164">
          <cell r="A164" t="str">
            <v>FAD-Z072 V</v>
          </cell>
        </row>
        <row r="165">
          <cell r="A165" t="str">
            <v>FAD-Z074</v>
          </cell>
        </row>
        <row r="166">
          <cell r="A166" t="str">
            <v>FAD-Z075</v>
          </cell>
        </row>
        <row r="167">
          <cell r="A167" t="str">
            <v>FAD-Z076 V</v>
          </cell>
        </row>
        <row r="168">
          <cell r="A168" t="str">
            <v>FAD-Z077</v>
          </cell>
        </row>
        <row r="169">
          <cell r="A169" t="str">
            <v>FAD-Z078</v>
          </cell>
        </row>
        <row r="170">
          <cell r="A170" t="str">
            <v>FAD-Z079</v>
          </cell>
        </row>
        <row r="171">
          <cell r="A171" t="str">
            <v>FAD-Z081</v>
          </cell>
        </row>
        <row r="172">
          <cell r="A172" t="str">
            <v>FAD-Z083 V</v>
          </cell>
        </row>
        <row r="173">
          <cell r="A173" t="str">
            <v>FAD-Z084</v>
          </cell>
        </row>
        <row r="174">
          <cell r="A174" t="str">
            <v>FAD-Z086</v>
          </cell>
        </row>
        <row r="175">
          <cell r="A175" t="str">
            <v>FAD-Z087</v>
          </cell>
        </row>
        <row r="176">
          <cell r="A176" t="str">
            <v>FAD-Z088</v>
          </cell>
        </row>
        <row r="177">
          <cell r="A177" t="str">
            <v>FAD-Z089</v>
          </cell>
        </row>
        <row r="178">
          <cell r="A178" t="str">
            <v>FAD-Z091</v>
          </cell>
        </row>
        <row r="179">
          <cell r="A179" t="str">
            <v>FAD-Z093-1 V</v>
          </cell>
        </row>
        <row r="180">
          <cell r="A180" t="str">
            <v>FAD-Z093-2 V</v>
          </cell>
        </row>
        <row r="181">
          <cell r="A181" t="str">
            <v>FAD-Z094</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 V</v>
          </cell>
        </row>
        <row r="189">
          <cell r="A189" t="str">
            <v>FAD-Z102</v>
          </cell>
        </row>
        <row r="190">
          <cell r="A190" t="str">
            <v>FAD-Z103 V</v>
          </cell>
        </row>
        <row r="191">
          <cell r="A191" t="str">
            <v>FAD-Z104</v>
          </cell>
        </row>
        <row r="192">
          <cell r="A192" t="str">
            <v>FAD-Z105</v>
          </cell>
        </row>
        <row r="193">
          <cell r="A193" t="str">
            <v>FAD-Z106</v>
          </cell>
        </row>
        <row r="194">
          <cell r="A194" t="str">
            <v>FAD-Z107</v>
          </cell>
        </row>
        <row r="195">
          <cell r="A195" t="str">
            <v>FAD-Z108 V</v>
          </cell>
        </row>
        <row r="196">
          <cell r="A196" t="str">
            <v>FAD-Z109</v>
          </cell>
        </row>
        <row r="197">
          <cell r="A197" t="str">
            <v>FAD-Z110</v>
          </cell>
        </row>
        <row r="198">
          <cell r="A198" t="str">
            <v>FAD-Z111</v>
          </cell>
        </row>
        <row r="199">
          <cell r="A199" t="str">
            <v>FAD-Z112</v>
          </cell>
        </row>
        <row r="200">
          <cell r="A200" t="str">
            <v>FAD-Z113 V</v>
          </cell>
        </row>
        <row r="201">
          <cell r="A201" t="str">
            <v>FAD-Z114 V</v>
          </cell>
        </row>
        <row r="202">
          <cell r="A202" t="str">
            <v>FAD-Z115</v>
          </cell>
        </row>
        <row r="203">
          <cell r="A203" t="str">
            <v>FAD-Z116</v>
          </cell>
        </row>
        <row r="204">
          <cell r="A204" t="str">
            <v>FAD-Z118 V</v>
          </cell>
        </row>
        <row r="205">
          <cell r="A205" t="str">
            <v>FAD-Z119</v>
          </cell>
        </row>
        <row r="206">
          <cell r="A206" t="str">
            <v>FAD-Z120</v>
          </cell>
        </row>
        <row r="207">
          <cell r="A207" t="str">
            <v>FAD-Z121 V</v>
          </cell>
        </row>
        <row r="208">
          <cell r="A208" t="str">
            <v>FAD-Z122 V</v>
          </cell>
        </row>
        <row r="209">
          <cell r="A209" t="str">
            <v>FAD-Z123</v>
          </cell>
        </row>
        <row r="210">
          <cell r="A210" t="str">
            <v>FAD-Z124</v>
          </cell>
        </row>
        <row r="211">
          <cell r="A211" t="str">
            <v>FAD-Z125</v>
          </cell>
        </row>
        <row r="212">
          <cell r="A212" t="str">
            <v>FAD-Z126</v>
          </cell>
        </row>
        <row r="213">
          <cell r="A213" t="str">
            <v>FAD-Z128</v>
          </cell>
        </row>
        <row r="214">
          <cell r="A214" t="str">
            <v>FAD-Z129</v>
          </cell>
        </row>
        <row r="215">
          <cell r="A215" t="str">
            <v>FAD-Z130</v>
          </cell>
        </row>
        <row r="216">
          <cell r="A216" t="str">
            <v>FAD-Z131</v>
          </cell>
        </row>
        <row r="217">
          <cell r="A217" t="str">
            <v>FAD-Z132</v>
          </cell>
        </row>
        <row r="218">
          <cell r="A218" t="str">
            <v>FAD-Z133</v>
          </cell>
        </row>
        <row r="219">
          <cell r="A219" t="str">
            <v>FAD-Z134</v>
          </cell>
        </row>
        <row r="220">
          <cell r="A220" t="str">
            <v>FAD-Z135</v>
          </cell>
        </row>
        <row r="221">
          <cell r="A221" t="str">
            <v>FAD-Z136</v>
          </cell>
        </row>
        <row r="222">
          <cell r="A222" t="str">
            <v>FAD-Z139</v>
          </cell>
        </row>
        <row r="223">
          <cell r="A223" t="str">
            <v>FAD-Z140</v>
          </cell>
        </row>
        <row r="224">
          <cell r="A224" t="str">
            <v>FAD-Z141 V</v>
          </cell>
        </row>
        <row r="225">
          <cell r="A225" t="str">
            <v>FAD-Z142 V</v>
          </cell>
        </row>
        <row r="226">
          <cell r="A226" t="str">
            <v>FAD-Z143</v>
          </cell>
        </row>
        <row r="227">
          <cell r="A227" t="str">
            <v>FAD-Z144 V</v>
          </cell>
        </row>
        <row r="228">
          <cell r="A228" t="str">
            <v>FAD-Z145</v>
          </cell>
        </row>
        <row r="229">
          <cell r="A229" t="str">
            <v>FAD-Z146</v>
          </cell>
        </row>
        <row r="230">
          <cell r="A230" t="str">
            <v>FAD-Z147</v>
          </cell>
        </row>
        <row r="231">
          <cell r="A231" t="str">
            <v>FAD-Z148</v>
          </cell>
        </row>
        <row r="232">
          <cell r="A232" t="str">
            <v>FAD-Z149 V</v>
          </cell>
        </row>
        <row r="233">
          <cell r="A233" t="str">
            <v>FAD-Z150</v>
          </cell>
        </row>
        <row r="234">
          <cell r="A234" t="str">
            <v>FAD-Z151</v>
          </cell>
        </row>
        <row r="235">
          <cell r="A235" t="str">
            <v>FAD-Z152</v>
          </cell>
        </row>
        <row r="236">
          <cell r="A236" t="str">
            <v>FAD-Z153</v>
          </cell>
        </row>
        <row r="237">
          <cell r="A237" t="str">
            <v>FAD-Z154</v>
          </cell>
        </row>
        <row r="238">
          <cell r="A238" t="str">
            <v>FAD-Z155</v>
          </cell>
        </row>
        <row r="239">
          <cell r="A239" t="str">
            <v>FAD-Z157</v>
          </cell>
        </row>
        <row r="240">
          <cell r="A240" t="str">
            <v>FAD-Z158</v>
          </cell>
        </row>
        <row r="241">
          <cell r="A241" t="str">
            <v>FAD-Z159</v>
          </cell>
        </row>
        <row r="242">
          <cell r="A242" t="str">
            <v>FAD-Z160 V</v>
          </cell>
        </row>
        <row r="243">
          <cell r="A243" t="str">
            <v>FAD-Z161</v>
          </cell>
        </row>
        <row r="244">
          <cell r="A244" t="str">
            <v>FAD-Z162</v>
          </cell>
        </row>
        <row r="245">
          <cell r="A245" t="str">
            <v>FAD-Z164</v>
          </cell>
        </row>
        <row r="246">
          <cell r="A246" t="str">
            <v>FAD-Z165</v>
          </cell>
        </row>
        <row r="247">
          <cell r="A247" t="str">
            <v>FAD-Z166</v>
          </cell>
        </row>
        <row r="248">
          <cell r="A248" t="str">
            <v>FAD-Z167</v>
          </cell>
        </row>
        <row r="249">
          <cell r="A249" t="str">
            <v>FAD-Z168</v>
          </cell>
        </row>
        <row r="250">
          <cell r="A250" t="str">
            <v>FAD-Z169</v>
          </cell>
        </row>
        <row r="251">
          <cell r="A251" t="str">
            <v>FAD-Z170</v>
          </cell>
        </row>
        <row r="252">
          <cell r="A252" t="str">
            <v>FAD-Z173-1</v>
          </cell>
        </row>
        <row r="253">
          <cell r="A253" t="str">
            <v>FAD-Z173-2</v>
          </cell>
        </row>
        <row r="254">
          <cell r="A254" t="str">
            <v>FAD-Z174 V</v>
          </cell>
        </row>
        <row r="255">
          <cell r="A255" t="str">
            <v>FAD-Z175 V</v>
          </cell>
        </row>
        <row r="256">
          <cell r="A256" t="str">
            <v>FAD-Z176</v>
          </cell>
        </row>
        <row r="257">
          <cell r="A257" t="str">
            <v>FAD-Z177 V</v>
          </cell>
        </row>
        <row r="258">
          <cell r="A258" t="str">
            <v>FAD-Z178</v>
          </cell>
        </row>
        <row r="259">
          <cell r="A259" t="str">
            <v>FAD-Z179</v>
          </cell>
        </row>
        <row r="260">
          <cell r="A260" t="str">
            <v>FAD-Z180 V</v>
          </cell>
        </row>
        <row r="261">
          <cell r="A261" t="str">
            <v>FAD-Z181</v>
          </cell>
        </row>
        <row r="262">
          <cell r="A262" t="str">
            <v>FAD-Z182</v>
          </cell>
        </row>
        <row r="263">
          <cell r="A263" t="str">
            <v>FAD-Z183</v>
          </cell>
        </row>
        <row r="264">
          <cell r="A264" t="str">
            <v>FAD-Z184</v>
          </cell>
        </row>
        <row r="265">
          <cell r="A265" t="str">
            <v>FAD-Z185 V</v>
          </cell>
        </row>
        <row r="266">
          <cell r="A266" t="str">
            <v>FAD-Z186 V</v>
          </cell>
        </row>
        <row r="267">
          <cell r="A267" t="str">
            <v>FAD-Z187 V</v>
          </cell>
        </row>
        <row r="268">
          <cell r="A268" t="str">
            <v>FAD-Z188</v>
          </cell>
        </row>
        <row r="269">
          <cell r="A269" t="str">
            <v>FAD-Z189</v>
          </cell>
        </row>
        <row r="270">
          <cell r="A270" t="str">
            <v>FAD-Z190</v>
          </cell>
        </row>
        <row r="271">
          <cell r="A271" t="str">
            <v>FAD-Z191</v>
          </cell>
        </row>
        <row r="272">
          <cell r="A272" t="str">
            <v>FAD-Z192</v>
          </cell>
        </row>
        <row r="273">
          <cell r="A273" t="str">
            <v>FAD-Z194</v>
          </cell>
        </row>
        <row r="274">
          <cell r="A274" t="str">
            <v>FAD-Z195</v>
          </cell>
        </row>
        <row r="275">
          <cell r="A275" t="str">
            <v>FAD-Z197 V</v>
          </cell>
        </row>
        <row r="276">
          <cell r="A276" t="str">
            <v>FAD-Z198 V</v>
          </cell>
        </row>
        <row r="277">
          <cell r="A277" t="str">
            <v>FAD-Z200</v>
          </cell>
        </row>
        <row r="278">
          <cell r="A278" t="str">
            <v>FAD-Z201</v>
          </cell>
        </row>
        <row r="279">
          <cell r="A279" t="str">
            <v>FAD-Z202</v>
          </cell>
        </row>
        <row r="280">
          <cell r="A280" t="str">
            <v>FAD-Z203</v>
          </cell>
        </row>
        <row r="281">
          <cell r="A281" t="str">
            <v>FAD-Z205</v>
          </cell>
        </row>
        <row r="282">
          <cell r="A282" t="str">
            <v>FAD-Z206</v>
          </cell>
        </row>
        <row r="283">
          <cell r="A283" t="str">
            <v>FAD-Z209</v>
          </cell>
        </row>
        <row r="284">
          <cell r="A284" t="str">
            <v>FAD-Z210 V</v>
          </cell>
        </row>
        <row r="285">
          <cell r="A285" t="str">
            <v>FAD-Z214 V</v>
          </cell>
        </row>
        <row r="286">
          <cell r="A286" t="str">
            <v>FAD-Z215 V</v>
          </cell>
        </row>
        <row r="287">
          <cell r="A287" t="str">
            <v>FAD-Z216</v>
          </cell>
        </row>
        <row r="288">
          <cell r="A288" t="str">
            <v>FAD-Z217</v>
          </cell>
        </row>
        <row r="289">
          <cell r="A289" t="str">
            <v>FAD-Z218</v>
          </cell>
        </row>
        <row r="290">
          <cell r="A290" t="str">
            <v>FAD-Z219</v>
          </cell>
        </row>
        <row r="291">
          <cell r="A291" t="str">
            <v>FAD-Z220 V</v>
          </cell>
        </row>
        <row r="292">
          <cell r="A292" t="str">
            <v>FAD-Z221</v>
          </cell>
        </row>
        <row r="293">
          <cell r="A293" t="str">
            <v>FAD-Z222</v>
          </cell>
        </row>
        <row r="294">
          <cell r="A294" t="str">
            <v>FAD-Z223</v>
          </cell>
        </row>
        <row r="295">
          <cell r="A295" t="str">
            <v>FAD-Z224 V</v>
          </cell>
        </row>
        <row r="296">
          <cell r="A296" t="str">
            <v>FAD-Z225 V</v>
          </cell>
        </row>
        <row r="297">
          <cell r="A297" t="str">
            <v>FAD-Z227 V</v>
          </cell>
        </row>
        <row r="298">
          <cell r="A298" t="str">
            <v>FAD-Z228</v>
          </cell>
        </row>
        <row r="299">
          <cell r="A299" t="str">
            <v>FAD-Z230</v>
          </cell>
        </row>
        <row r="300">
          <cell r="A300" t="str">
            <v>FAD-Z231 V</v>
          </cell>
        </row>
        <row r="301">
          <cell r="A301" t="str">
            <v>FAD-Z232 V</v>
          </cell>
        </row>
        <row r="302">
          <cell r="A302" t="str">
            <v>FAD-Z233</v>
          </cell>
        </row>
        <row r="303">
          <cell r="A303" t="str">
            <v>FAD-Z234 V</v>
          </cell>
        </row>
        <row r="304">
          <cell r="A304" t="str">
            <v>FAD-Z235</v>
          </cell>
        </row>
        <row r="305">
          <cell r="A305" t="str">
            <v>FAD-Z237</v>
          </cell>
        </row>
        <row r="306">
          <cell r="A306" t="str">
            <v>FAD-Z238</v>
          </cell>
        </row>
        <row r="307">
          <cell r="A307" t="str">
            <v>FAD-Z239</v>
          </cell>
        </row>
        <row r="308">
          <cell r="A308" t="str">
            <v>FAD-Z240</v>
          </cell>
        </row>
        <row r="309">
          <cell r="A309" t="str">
            <v>FAD-Z243</v>
          </cell>
        </row>
        <row r="310">
          <cell r="A310" t="str">
            <v>FAD-Z245</v>
          </cell>
        </row>
        <row r="311">
          <cell r="A311" t="str">
            <v>FAD-Z246</v>
          </cell>
        </row>
        <row r="312">
          <cell r="A312" t="str">
            <v>FAD-Z247</v>
          </cell>
        </row>
        <row r="313">
          <cell r="A313" t="str">
            <v>FAD-Z248 V</v>
          </cell>
        </row>
        <row r="314">
          <cell r="A314" t="str">
            <v>FAD-Z250 V</v>
          </cell>
        </row>
        <row r="315">
          <cell r="A315" t="str">
            <v>FAD-Z251</v>
          </cell>
        </row>
        <row r="316">
          <cell r="A316" t="str">
            <v>FAD-Z253</v>
          </cell>
        </row>
        <row r="317">
          <cell r="A317" t="str">
            <v>FAD-Z254</v>
          </cell>
        </row>
        <row r="318">
          <cell r="A318" t="str">
            <v>FAD-Z255 V</v>
          </cell>
        </row>
        <row r="319">
          <cell r="A319" t="str">
            <v>FAD-Z256 V</v>
          </cell>
        </row>
        <row r="320">
          <cell r="A320" t="str">
            <v>FAD-Z257</v>
          </cell>
        </row>
        <row r="321">
          <cell r="A321" t="str">
            <v>FAD-Z258</v>
          </cell>
        </row>
        <row r="322">
          <cell r="A322" t="str">
            <v>FAD-Z259</v>
          </cell>
        </row>
        <row r="323">
          <cell r="A323" t="str">
            <v>FAD-Z260</v>
          </cell>
        </row>
        <row r="324">
          <cell r="A324" t="str">
            <v>FAD-Z261 V</v>
          </cell>
        </row>
        <row r="325">
          <cell r="A325" t="str">
            <v>FAD-Z262</v>
          </cell>
        </row>
        <row r="326">
          <cell r="A326" t="str">
            <v>FAD-Z263</v>
          </cell>
        </row>
        <row r="327">
          <cell r="A327" t="str">
            <v>FAD-Z264 V</v>
          </cell>
        </row>
        <row r="328">
          <cell r="A328" t="str">
            <v>FAD-Z265 V</v>
          </cell>
        </row>
        <row r="329">
          <cell r="A329" t="str">
            <v>FAD-Z266</v>
          </cell>
        </row>
        <row r="330">
          <cell r="A330" t="str">
            <v>FAD-Z267</v>
          </cell>
        </row>
        <row r="331">
          <cell r="A331" t="str">
            <v>FAD-Z269</v>
          </cell>
        </row>
        <row r="332">
          <cell r="A332" t="str">
            <v>FAD-Z270</v>
          </cell>
        </row>
        <row r="333">
          <cell r="A333" t="str">
            <v>FAD-Z271</v>
          </cell>
        </row>
        <row r="334">
          <cell r="A334" t="str">
            <v>FAD-Z272</v>
          </cell>
        </row>
        <row r="335">
          <cell r="A335" t="str">
            <v>FAD-Z273 V</v>
          </cell>
        </row>
        <row r="336">
          <cell r="A336" t="str">
            <v>FAD-Z274</v>
          </cell>
        </row>
        <row r="337">
          <cell r="A337" t="str">
            <v>FAD-Z275</v>
          </cell>
        </row>
        <row r="338">
          <cell r="A338" t="str">
            <v>FAD-Z276</v>
          </cell>
        </row>
        <row r="339">
          <cell r="A339" t="str">
            <v>FAD-Z277</v>
          </cell>
        </row>
        <row r="340">
          <cell r="A340" t="str">
            <v>FAD-Z278</v>
          </cell>
        </row>
        <row r="341">
          <cell r="A341" t="str">
            <v>FAD-Z279</v>
          </cell>
        </row>
        <row r="342">
          <cell r="A342" t="str">
            <v>FAD-Z280</v>
          </cell>
        </row>
        <row r="343">
          <cell r="A343" t="str">
            <v>FAD-Z281 V</v>
          </cell>
        </row>
        <row r="344">
          <cell r="A344" t="str">
            <v>FAD-Z282</v>
          </cell>
        </row>
        <row r="345">
          <cell r="A345" t="str">
            <v>FAD-Z283 V</v>
          </cell>
        </row>
        <row r="346">
          <cell r="A346" t="str">
            <v>FAD-Z284 V</v>
          </cell>
        </row>
        <row r="347">
          <cell r="A347" t="str">
            <v>FAD-Z285</v>
          </cell>
        </row>
        <row r="348">
          <cell r="A348" t="str">
            <v>FAD-Z286</v>
          </cell>
        </row>
        <row r="349">
          <cell r="A349" t="str">
            <v>FAD-Z287</v>
          </cell>
        </row>
        <row r="350">
          <cell r="A350" t="str">
            <v>FAD-Z288 V</v>
          </cell>
        </row>
        <row r="351">
          <cell r="A351" t="str">
            <v>FAD-Z289</v>
          </cell>
        </row>
        <row r="352">
          <cell r="A352" t="str">
            <v>FAD-Z290</v>
          </cell>
        </row>
        <row r="353">
          <cell r="A353" t="str">
            <v>FAD-Z291</v>
          </cell>
        </row>
        <row r="354">
          <cell r="A354" t="str">
            <v>FAD-Z292</v>
          </cell>
        </row>
        <row r="355">
          <cell r="A355" t="str">
            <v>FAD-Z293 V</v>
          </cell>
        </row>
        <row r="356">
          <cell r="A356" t="str">
            <v>FAD-Z294</v>
          </cell>
        </row>
        <row r="357">
          <cell r="A357" t="str">
            <v>FAD-Z295</v>
          </cell>
        </row>
        <row r="358">
          <cell r="A358" t="str">
            <v>FAD-Z296</v>
          </cell>
        </row>
        <row r="359">
          <cell r="A359" t="str">
            <v>FAD-Z297 V</v>
          </cell>
        </row>
        <row r="360">
          <cell r="A360" t="str">
            <v>FAD-Z298 V</v>
          </cell>
        </row>
        <row r="361">
          <cell r="A361" t="str">
            <v>FAD-Z299</v>
          </cell>
        </row>
        <row r="362">
          <cell r="A362" t="str">
            <v>FAD-Z300 V</v>
          </cell>
        </row>
        <row r="363">
          <cell r="A363" t="str">
            <v>FAD-Z301</v>
          </cell>
        </row>
        <row r="364">
          <cell r="A364" t="str">
            <v>FAD-Z302</v>
          </cell>
        </row>
        <row r="365">
          <cell r="A365" t="str">
            <v>FAD-Z303</v>
          </cell>
        </row>
        <row r="366">
          <cell r="A366" t="str">
            <v>FAD-Z304 V</v>
          </cell>
        </row>
        <row r="367">
          <cell r="A367" t="str">
            <v>FAD-Z305</v>
          </cell>
        </row>
        <row r="368">
          <cell r="A368" t="str">
            <v>FAD-Z306 V</v>
          </cell>
        </row>
        <row r="369">
          <cell r="A369" t="str">
            <v>FAD-Z307</v>
          </cell>
        </row>
        <row r="370">
          <cell r="A370" t="str">
            <v>FAD-Z308 V</v>
          </cell>
        </row>
        <row r="371">
          <cell r="A371" t="str">
            <v>FAD-Z309</v>
          </cell>
        </row>
        <row r="372">
          <cell r="A372" t="str">
            <v>FAD-Z311 V</v>
          </cell>
        </row>
        <row r="373">
          <cell r="A373" t="str">
            <v>FAD-Z312</v>
          </cell>
        </row>
        <row r="374">
          <cell r="A374" t="str">
            <v>FAD-Z313</v>
          </cell>
        </row>
        <row r="375">
          <cell r="A375" t="str">
            <v>FAD-Z314 V</v>
          </cell>
        </row>
        <row r="376">
          <cell r="A376" t="str">
            <v>FAD-Z315</v>
          </cell>
        </row>
        <row r="377">
          <cell r="A377" t="str">
            <v>FAD-Z316</v>
          </cell>
        </row>
        <row r="378">
          <cell r="A378" t="str">
            <v>FAD-Z317</v>
          </cell>
        </row>
        <row r="379">
          <cell r="A379" t="str">
            <v>FAD-Z318</v>
          </cell>
        </row>
        <row r="380">
          <cell r="A380" t="str">
            <v>FAD-Z319</v>
          </cell>
        </row>
        <row r="381">
          <cell r="A381" t="str">
            <v>FAD-Z320</v>
          </cell>
        </row>
        <row r="382">
          <cell r="A382" t="str">
            <v>FAD-Z321</v>
          </cell>
        </row>
        <row r="383">
          <cell r="A383" t="str">
            <v>FAD-Z322</v>
          </cell>
        </row>
        <row r="384">
          <cell r="A384" t="str">
            <v>FAD-Z323</v>
          </cell>
        </row>
        <row r="385">
          <cell r="A385" t="str">
            <v>FAD-Z324</v>
          </cell>
        </row>
        <row r="386">
          <cell r="A386" t="str">
            <v>Nicht gelistet</v>
          </cell>
        </row>
      </sheetData>
      <sheetData sheetId="4"/>
      <sheetData sheetId="5"/>
      <sheetData sheetId="6"/>
      <sheetData sheetId="7">
        <row r="5">
          <cell r="C5" t="str">
            <v>I.O.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2">
          <cell r="A2" t="str">
            <v>Anlage EB N1.1 (Auditjahr 2024 / Kennzahlenjahr 2023)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SD"/>
      <sheetName val="HilfstabelleB"/>
      <sheetName val="Datenquelle"/>
      <sheetName val="Kennzahlenbogen_(KB)"/>
      <sheetName val="Berechnung1"/>
      <sheetName val="HilfstabelleKB"/>
      <sheetName val="Datendefizite_KB"/>
      <sheetName val="Hilfstabelle Datendef KB"/>
      <sheetName val="Matrix"/>
      <sheetName val="Berechnung2"/>
      <sheetName val="Berechnung3"/>
      <sheetName val="Datendefizite_Matrix"/>
      <sheetName val="HilfstabelleDM"/>
      <sheetName val="Patientenfragebogen-PF_2016"/>
      <sheetName val="Patientenfragebogen-PF_2013"/>
      <sheetName val="HilfstabelleM"/>
    </sheetNames>
    <sheetDataSet>
      <sheetData sheetId="0"/>
      <sheetData sheetId="1"/>
      <sheetData sheetId="2"/>
      <sheetData sheetId="3">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101">
          <cell r="A101" t="str">
            <v>FAP-Z002</v>
          </cell>
        </row>
        <row r="102">
          <cell r="A102" t="str">
            <v>FAP-Z004</v>
          </cell>
        </row>
        <row r="103">
          <cell r="A103" t="str">
            <v>FAP-Z005</v>
          </cell>
        </row>
        <row r="104">
          <cell r="A104" t="str">
            <v>FAP-Z007</v>
          </cell>
        </row>
        <row r="105">
          <cell r="A105" t="str">
            <v>FAP-Z008</v>
          </cell>
        </row>
        <row r="106">
          <cell r="A106" t="str">
            <v>FAP-Z009</v>
          </cell>
        </row>
        <row r="107">
          <cell r="A107" t="str">
            <v>FAP-Z010</v>
          </cell>
        </row>
        <row r="108">
          <cell r="A108" t="str">
            <v>FAP-Z011</v>
          </cell>
        </row>
        <row r="109">
          <cell r="A109" t="str">
            <v>FAP-Z012</v>
          </cell>
        </row>
        <row r="110">
          <cell r="A110" t="str">
            <v>FAP-Z013</v>
          </cell>
        </row>
        <row r="111">
          <cell r="A111" t="str">
            <v>FAP-Z014</v>
          </cell>
        </row>
        <row r="112">
          <cell r="A112" t="str">
            <v>FAP-Z015</v>
          </cell>
        </row>
        <row r="113">
          <cell r="A113" t="str">
            <v>FAP-Z016</v>
          </cell>
        </row>
        <row r="114">
          <cell r="A114" t="str">
            <v>FAP-Z017-1</v>
          </cell>
        </row>
        <row r="115">
          <cell r="A115" t="str">
            <v>FAP-Z017-2</v>
          </cell>
        </row>
        <row r="116">
          <cell r="A116" t="str">
            <v>FAP-Z018</v>
          </cell>
        </row>
        <row r="117">
          <cell r="A117" t="str">
            <v>FAP-Z019</v>
          </cell>
        </row>
        <row r="118">
          <cell r="A118" t="str">
            <v>FAP-Z021</v>
          </cell>
        </row>
        <row r="119">
          <cell r="A119" t="str">
            <v>FAP-Z022</v>
          </cell>
        </row>
        <row r="120">
          <cell r="A120" t="str">
            <v>FAP-Z023</v>
          </cell>
        </row>
        <row r="121">
          <cell r="A121" t="str">
            <v>FAP-Z024</v>
          </cell>
        </row>
        <row r="122">
          <cell r="A122" t="str">
            <v>FAP-Z025</v>
          </cell>
        </row>
        <row r="123">
          <cell r="A123" t="str">
            <v>FAP-Z026</v>
          </cell>
        </row>
        <row r="124">
          <cell r="A124" t="str">
            <v>FAP-Z027</v>
          </cell>
        </row>
        <row r="125">
          <cell r="A125" t="str">
            <v>FAP-Z028</v>
          </cell>
        </row>
        <row r="126">
          <cell r="A126" t="str">
            <v>FAP-Z029</v>
          </cell>
        </row>
        <row r="127">
          <cell r="A127" t="str">
            <v>FAP-Z031</v>
          </cell>
        </row>
        <row r="128">
          <cell r="A128" t="str">
            <v>FAP-Z032</v>
          </cell>
        </row>
        <row r="129">
          <cell r="A129" t="str">
            <v>FAP-Z033</v>
          </cell>
        </row>
        <row r="130">
          <cell r="A130" t="str">
            <v>FAP-Z034</v>
          </cell>
        </row>
        <row r="131">
          <cell r="A131" t="str">
            <v>FAP-Z035</v>
          </cell>
        </row>
        <row r="132">
          <cell r="A132" t="str">
            <v>FAP-Z036</v>
          </cell>
        </row>
        <row r="133">
          <cell r="A133" t="str">
            <v>FAP-Z038</v>
          </cell>
        </row>
        <row r="134">
          <cell r="A134" t="str">
            <v>FAP-Z039</v>
          </cell>
        </row>
        <row r="135">
          <cell r="A135" t="str">
            <v>FAP-Z040</v>
          </cell>
        </row>
        <row r="136">
          <cell r="A136" t="str">
            <v>FAP-Z041</v>
          </cell>
        </row>
        <row r="137">
          <cell r="A137" t="str">
            <v>FAP-Z042</v>
          </cell>
        </row>
        <row r="138">
          <cell r="A138" t="str">
            <v>FAP-Z043</v>
          </cell>
        </row>
        <row r="139">
          <cell r="A139" t="str">
            <v>FAP-Z044</v>
          </cell>
        </row>
        <row r="140">
          <cell r="A140" t="str">
            <v>FAP-Z045</v>
          </cell>
        </row>
        <row r="141">
          <cell r="A141" t="str">
            <v>FAP-Z046</v>
          </cell>
        </row>
        <row r="142">
          <cell r="A142" t="str">
            <v>FAP-Z047</v>
          </cell>
        </row>
        <row r="143">
          <cell r="A143" t="str">
            <v>FAP-Z048</v>
          </cell>
        </row>
        <row r="144">
          <cell r="A144" t="str">
            <v>FAP-Z049</v>
          </cell>
        </row>
        <row r="145">
          <cell r="A145" t="str">
            <v>FAP-Z050</v>
          </cell>
        </row>
        <row r="146">
          <cell r="A146" t="str">
            <v>FAP-Z051</v>
          </cell>
        </row>
        <row r="147">
          <cell r="A147" t="str">
            <v>FAP-Z052</v>
          </cell>
        </row>
        <row r="148">
          <cell r="A148" t="str">
            <v>FAP-Z054</v>
          </cell>
        </row>
        <row r="149">
          <cell r="A149" t="str">
            <v>FAP-Z055</v>
          </cell>
        </row>
        <row r="150">
          <cell r="A150" t="str">
            <v>FAP-Z056</v>
          </cell>
        </row>
        <row r="151">
          <cell r="A151" t="str">
            <v>FAP-Z057</v>
          </cell>
        </row>
        <row r="152">
          <cell r="A152" t="str">
            <v>FAP-Z058</v>
          </cell>
        </row>
        <row r="153">
          <cell r="A153" t="str">
            <v>FAP-Z059</v>
          </cell>
        </row>
        <row r="154">
          <cell r="A154" t="str">
            <v>FAP-Z061</v>
          </cell>
        </row>
        <row r="155">
          <cell r="A155" t="str">
            <v>FAP-Z062</v>
          </cell>
        </row>
        <row r="156">
          <cell r="A156" t="str">
            <v>FAP-Z067</v>
          </cell>
        </row>
        <row r="157">
          <cell r="A157" t="str">
            <v>FAP-Z068</v>
          </cell>
        </row>
        <row r="158">
          <cell r="A158" t="str">
            <v>FAP-Z069</v>
          </cell>
        </row>
        <row r="159">
          <cell r="A159" t="str">
            <v>FAP-Z070</v>
          </cell>
        </row>
        <row r="160">
          <cell r="A160" t="str">
            <v>FAP-Z071</v>
          </cell>
        </row>
        <row r="161">
          <cell r="A161" t="str">
            <v>FAP-Z072</v>
          </cell>
        </row>
        <row r="162">
          <cell r="A162" t="str">
            <v>FAP-Z073</v>
          </cell>
        </row>
        <row r="163">
          <cell r="A163" t="str">
            <v>FAP-Z074</v>
          </cell>
        </row>
        <row r="164">
          <cell r="A164" t="str">
            <v>FAP-Z075</v>
          </cell>
        </row>
        <row r="165">
          <cell r="A165" t="str">
            <v>FAP-Z076</v>
          </cell>
        </row>
        <row r="166">
          <cell r="A166" t="str">
            <v>FAP-Z079</v>
          </cell>
        </row>
        <row r="167">
          <cell r="A167" t="str">
            <v>FAP-Z080</v>
          </cell>
        </row>
        <row r="168">
          <cell r="A168" t="str">
            <v>FAP-Z081</v>
          </cell>
        </row>
        <row r="169">
          <cell r="A169" t="str">
            <v>FAP-Z082</v>
          </cell>
        </row>
        <row r="170">
          <cell r="A170" t="str">
            <v>FAP-Z083</v>
          </cell>
        </row>
        <row r="171">
          <cell r="A171" t="str">
            <v>FAP-Z084</v>
          </cell>
        </row>
        <row r="172">
          <cell r="A172" t="str">
            <v>FAP-Z087</v>
          </cell>
        </row>
        <row r="173">
          <cell r="A173" t="str">
            <v>FAP-Z088</v>
          </cell>
        </row>
        <row r="174">
          <cell r="A174" t="str">
            <v>FAP-Z089</v>
          </cell>
        </row>
        <row r="175">
          <cell r="A175" t="str">
            <v>FAP-Z090</v>
          </cell>
        </row>
        <row r="176">
          <cell r="A176" t="str">
            <v>FAP-Z091</v>
          </cell>
        </row>
        <row r="177">
          <cell r="A177" t="str">
            <v>FAP-Z092</v>
          </cell>
        </row>
        <row r="178">
          <cell r="A178" t="str">
            <v>FAP-Z093</v>
          </cell>
        </row>
        <row r="179">
          <cell r="A179" t="str">
            <v>FAP-Z094</v>
          </cell>
        </row>
        <row r="180">
          <cell r="A180" t="str">
            <v>FAP-Z095</v>
          </cell>
        </row>
        <row r="181">
          <cell r="A181" t="str">
            <v>FAP-Z096</v>
          </cell>
        </row>
        <row r="182">
          <cell r="A182" t="str">
            <v>FAP-Z097</v>
          </cell>
        </row>
        <row r="183">
          <cell r="A183" t="str">
            <v>FAP-Z100</v>
          </cell>
        </row>
        <row r="184">
          <cell r="A184" t="str">
            <v>FAP-Z101</v>
          </cell>
        </row>
        <row r="185">
          <cell r="A185" t="str">
            <v>FAP-Z102</v>
          </cell>
        </row>
        <row r="186">
          <cell r="A186" t="str">
            <v>FAP-Z103</v>
          </cell>
        </row>
        <row r="187">
          <cell r="A187" t="str">
            <v>FAP-Z104</v>
          </cell>
        </row>
        <row r="188">
          <cell r="A188" t="str">
            <v>FAP-Z105</v>
          </cell>
        </row>
        <row r="189">
          <cell r="A189" t="str">
            <v>FAP-Z107</v>
          </cell>
        </row>
        <row r="190">
          <cell r="A190" t="str">
            <v>FAP-Z108</v>
          </cell>
        </row>
        <row r="191">
          <cell r="A191" t="str">
            <v>FAP-Z109</v>
          </cell>
        </row>
        <row r="192">
          <cell r="A192" t="str">
            <v>FAP-Z110</v>
          </cell>
        </row>
        <row r="193">
          <cell r="A193" t="str">
            <v>FAP-Z111</v>
          </cell>
        </row>
        <row r="194">
          <cell r="A194" t="str">
            <v>FAP-Z112</v>
          </cell>
        </row>
        <row r="195">
          <cell r="A195" t="str">
            <v>FAP-Z113</v>
          </cell>
        </row>
        <row r="196">
          <cell r="A196" t="str">
            <v>FAP-Z115</v>
          </cell>
        </row>
        <row r="197">
          <cell r="A197" t="str">
            <v>FAP-Z116</v>
          </cell>
        </row>
        <row r="198">
          <cell r="A198" t="str">
            <v>FAP-Z117</v>
          </cell>
        </row>
        <row r="199">
          <cell r="A199" t="str">
            <v>FAP-Z118</v>
          </cell>
        </row>
        <row r="200">
          <cell r="A200" t="str">
            <v>FAP-Z119</v>
          </cell>
        </row>
        <row r="201">
          <cell r="A201" t="str">
            <v>FAP-Z120</v>
          </cell>
        </row>
        <row r="202">
          <cell r="A202" t="str">
            <v>FAP-Z121</v>
          </cell>
        </row>
        <row r="203">
          <cell r="A203" t="str">
            <v>FAP-Z122</v>
          </cell>
        </row>
        <row r="204">
          <cell r="A204" t="str">
            <v>FAP-Z123</v>
          </cell>
        </row>
        <row r="205">
          <cell r="A205" t="str">
            <v>FAP-Z124</v>
          </cell>
        </row>
        <row r="206">
          <cell r="A206"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Verifizierung"/>
      <sheetName val="Basisdaten"/>
      <sheetName val="KB-Operativer Primärfall"/>
      <sheetName val="KB-Transanale Vollwandexzision"/>
      <sheetName val="KB-Endoskopischer Primärfall"/>
      <sheetName val="KB-n. operiert (palliativ)"/>
      <sheetName val="KB-n. operiert (kurativ)"/>
      <sheetName val="Kennzahlenbogen_(KB)"/>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 (Erfassung Fam.anamnese)"/>
      <sheetName val="KB-8a (Genetische Beratung)"/>
      <sheetName val="KB-8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KB-31 - Beginn adj. Chemotherap"/>
      <sheetName val="KB-32 - Strahlentherapiedosis"/>
      <sheetName val="Kennzahlenbogen plus"/>
      <sheetName val="Matrix-Kolon"/>
      <sheetName val="Matrix-Rektum"/>
      <sheetName val="Matrix - Verifizierung"/>
      <sheetName val="Matrix - Follow-Up-Meldungen"/>
      <sheetName val="Matrix - Berechnung Zellen(2)"/>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Patientenprofil"/>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 xml:space="preserve">G1 Chirurgische Therapie - Einstufung durch ASA-Klassifikation
</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ennzahlenbogen_(KB)"/>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Erhebungsbogen: D2 (120821)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D1 Diagnose - Datum Erstdiagnose Primärtumor
Verdachtsdiagnose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32">
          <cell r="H32">
            <v>0</v>
          </cell>
        </row>
      </sheetData>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MADOS 4</v>
          </cell>
        </row>
        <row r="23">
          <cell r="B23" t="str">
            <v>Medbrix</v>
          </cell>
        </row>
        <row r="24">
          <cell r="B24" t="str">
            <v>megaMANAGER</v>
          </cell>
        </row>
        <row r="25">
          <cell r="B25" t="str">
            <v xml:space="preserve">megaMANAGER eDoc </v>
          </cell>
        </row>
        <row r="26">
          <cell r="B26" t="str">
            <v>MIQ-KRCA</v>
          </cell>
        </row>
        <row r="27">
          <cell r="B27" t="str">
            <v>MR-TU-DO</v>
          </cell>
        </row>
        <row r="28">
          <cell r="B28" t="str">
            <v>NUK</v>
          </cell>
        </row>
        <row r="29">
          <cell r="B29" t="str">
            <v>ORBIS-ODOK</v>
          </cell>
        </row>
        <row r="30">
          <cell r="B30" t="str">
            <v>ODSeasy / ODSeasy Net</v>
          </cell>
        </row>
        <row r="31">
          <cell r="B31" t="str">
            <v>OncoAssist Tumordokumentation</v>
          </cell>
        </row>
        <row r="32">
          <cell r="B32" t="str">
            <v>Oncolution</v>
          </cell>
        </row>
        <row r="33">
          <cell r="B33" t="str">
            <v>ONKOSTAR</v>
          </cell>
        </row>
        <row r="34">
          <cell r="B34" t="str">
            <v>ONDIS</v>
          </cell>
        </row>
        <row r="35">
          <cell r="B35" t="str">
            <v>onkodok (XAXOA)</v>
          </cell>
        </row>
        <row r="36">
          <cell r="B36" t="str">
            <v>OnkoManager</v>
          </cell>
        </row>
        <row r="37">
          <cell r="B37" t="str">
            <v>Onkomedia</v>
          </cell>
        </row>
        <row r="38">
          <cell r="B38" t="str">
            <v>OnkoNet</v>
          </cell>
        </row>
        <row r="39">
          <cell r="B39" t="str">
            <v>online Dokumentation IDZB</v>
          </cell>
        </row>
        <row r="40">
          <cell r="B40" t="str">
            <v>Qualitätssicherung Kolorektalkarzinom</v>
          </cell>
        </row>
        <row r="41">
          <cell r="B41" t="str">
            <v>SMATOS</v>
          </cell>
        </row>
        <row r="42">
          <cell r="B42" t="str">
            <v>StuDoQ</v>
          </cell>
        </row>
        <row r="43">
          <cell r="B43" t="str">
            <v>QuaDoSta</v>
          </cell>
        </row>
        <row r="44">
          <cell r="B44" t="str">
            <v>TRM</v>
          </cell>
        </row>
        <row r="45">
          <cell r="B45" t="str">
            <v>Tudok (Tumorzentrum Regensburg)</v>
          </cell>
        </row>
        <row r="46">
          <cell r="B46" t="str">
            <v>Tumordokumentation des Instituts für Krebsepidemiologie</v>
          </cell>
        </row>
        <row r="47">
          <cell r="B47" t="str">
            <v>WDC-Kolonakte</v>
          </cell>
        </row>
        <row r="48">
          <cell r="B48" t="str">
            <v>UCC-TDS (Tumorzentrum Dresden)</v>
          </cell>
        </row>
        <row r="49">
          <cell r="B49" t="str">
            <v>Nicht gelistet</v>
          </cell>
        </row>
        <row r="50">
          <cell r="B50" t="str">
            <v>Unbekannt</v>
          </cell>
        </row>
        <row r="59">
          <cell r="A59" t="str">
            <v>Baden-Württemberg</v>
          </cell>
          <cell r="B59" t="str">
            <v>Bayern</v>
          </cell>
          <cell r="C59" t="str">
            <v>Berlin</v>
          </cell>
          <cell r="D59" t="str">
            <v>Brandenburg</v>
          </cell>
          <cell r="E59" t="str">
            <v>Bremen</v>
          </cell>
          <cell r="F59" t="str">
            <v>Hamburg</v>
          </cell>
          <cell r="G59" t="str">
            <v>Hessen</v>
          </cell>
          <cell r="H59" t="str">
            <v>Mecklenburg-Vorpommern</v>
          </cell>
          <cell r="I59" t="str">
            <v>Niedersachsen</v>
          </cell>
          <cell r="J59" t="str">
            <v>Nordrhein-Westfalen</v>
          </cell>
          <cell r="K59" t="str">
            <v>Rheinland-Pfalz</v>
          </cell>
          <cell r="L59" t="str">
            <v>Saarland</v>
          </cell>
          <cell r="M59" t="str">
            <v>Sachsen</v>
          </cell>
          <cell r="N59" t="str">
            <v>Sachsen-Anhalt</v>
          </cell>
          <cell r="O59" t="str">
            <v>Schleswig-Holstein</v>
          </cell>
          <cell r="P59" t="str">
            <v>Thüringen</v>
          </cell>
          <cell r="Q59" t="str">
            <v>Schweiz</v>
          </cell>
          <cell r="R59" t="str">
            <v>Österreich</v>
          </cell>
          <cell r="S59" t="str">
            <v>Italien</v>
          </cell>
        </row>
        <row r="60">
          <cell r="A60" t="str">
            <v>Comprehensive Cancer Center Freiburg</v>
          </cell>
          <cell r="B60" t="str">
            <v>Bevölkerungsbezogenes Krebsregister Bayern</v>
          </cell>
          <cell r="C60" t="str">
            <v>Charité Comprehensive Cancer Center</v>
          </cell>
          <cell r="D60" t="str">
            <v>Gemeinsames Krebsregister Berlin-Brandenburg</v>
          </cell>
          <cell r="E60" t="str">
            <v>Krebsregister des Landes Bremen</v>
          </cell>
          <cell r="F60" t="str">
            <v>Hamburgisches Krebsregister</v>
          </cell>
          <cell r="G60" t="str">
            <v>Hessisches Krebsregister</v>
          </cell>
          <cell r="H60" t="str">
            <v>Tumorzentrum Neubrandenburg</v>
          </cell>
          <cell r="I60" t="str">
            <v>Epidemiologisches Krebsregister Niedersachsen</v>
          </cell>
          <cell r="J60" t="str">
            <v>Westdeutsches Tumorzentrum Essen</v>
          </cell>
          <cell r="K60" t="str">
            <v>Krebsregister Rheinland-Pfalz</v>
          </cell>
          <cell r="L60" t="str">
            <v>Epidemiologisches Krebsregister Saarland</v>
          </cell>
          <cell r="M60" t="str">
            <v>Tumorzentrum Chemnitz</v>
          </cell>
          <cell r="N60" t="str">
            <v>Tumorzentrum Anhalt</v>
          </cell>
          <cell r="O60" t="str">
            <v>klinisches Krebsregister Schleswig Holstein/Lübeck</v>
          </cell>
          <cell r="P60" t="str">
            <v>Tumorzentrum Altenburg</v>
          </cell>
          <cell r="Q60" t="str">
            <v>Krebsregister Schweiz</v>
          </cell>
          <cell r="R60" t="str">
            <v>Krebsregister Österreich</v>
          </cell>
          <cell r="S60" t="str">
            <v>Krebsregister Italien</v>
          </cell>
        </row>
        <row r="61">
          <cell r="A61" t="str">
            <v>Comprehensive Cancer Center Tübingen</v>
          </cell>
          <cell r="B61" t="str">
            <v>Tumorzentrum Augsburg</v>
          </cell>
          <cell r="C61" t="str">
            <v>Gemeinsames Krebsregister Berlin-Brandenburg</v>
          </cell>
          <cell r="D61" t="str">
            <v>Tumorzentrum Land Brandenburg</v>
          </cell>
          <cell r="E61" t="str">
            <v>Keine Anbindung an Klinisches Krebsregister</v>
          </cell>
          <cell r="F61" t="str">
            <v>Keine Anbindung an Klinisches Krebsregister</v>
          </cell>
          <cell r="G61" t="str">
            <v>Krebsregister Hessen</v>
          </cell>
          <cell r="H61" t="str">
            <v>Tumorzentrum Rostock</v>
          </cell>
          <cell r="I61" t="str">
            <v>Kassenärztliche Vereinigung Niedersachsen</v>
          </cell>
          <cell r="J61" t="str">
            <v>Comprehensive Cancer Center Münster</v>
          </cell>
          <cell r="K61" t="str">
            <v>Tumorzentrum Koblenz</v>
          </cell>
          <cell r="L61" t="str">
            <v>Tumorzentrum Homburg</v>
          </cell>
          <cell r="M61" t="str">
            <v>Tumorzentrum Dresden</v>
          </cell>
          <cell r="N61" t="str">
            <v>Tumorzentrum Halle</v>
          </cell>
          <cell r="O61" t="str">
            <v>Krebsregister Schleswig-Holstein</v>
          </cell>
          <cell r="P61" t="str">
            <v>Tumorzentrum Erfurt</v>
          </cell>
          <cell r="Q61" t="str">
            <v>Nicht gelistet</v>
          </cell>
          <cell r="R61" t="str">
            <v>Nicht gelistet</v>
          </cell>
          <cell r="S61" t="str">
            <v>Nicht gelistet</v>
          </cell>
        </row>
        <row r="62">
          <cell r="A62" t="str">
            <v>Comprehensive Cancer Center Ulm</v>
          </cell>
          <cell r="B62" t="str">
            <v>Tumorzentrum Erlangen-Nürnberg</v>
          </cell>
          <cell r="C62" t="str">
            <v>Tumorzentrum Berlin-Buch</v>
          </cell>
          <cell r="D62" t="str">
            <v>GKR (Gemeinsames Krebsregister der Länder)</v>
          </cell>
          <cell r="E62" t="str">
            <v>Nicht gelistet</v>
          </cell>
          <cell r="F62" t="str">
            <v>Nicht gelistet</v>
          </cell>
          <cell r="G62" t="str">
            <v>Onkologischer Schwerpunkt Wiesbaden</v>
          </cell>
          <cell r="H62" t="str">
            <v>Tumorzentrum Schwerin</v>
          </cell>
          <cell r="I62" t="str">
            <v>Krebsregister Niedersachsen</v>
          </cell>
          <cell r="J62" t="str">
            <v xml:space="preserve">Epidemiologisches Krebsregister Münster </v>
          </cell>
          <cell r="K62" t="str">
            <v>Tumorzentrum Rheinland-Pfalz</v>
          </cell>
          <cell r="L62" t="str">
            <v>Keine Anbindung an Klinisches Krebsregister</v>
          </cell>
          <cell r="M62" t="str">
            <v>Tumorzentrum Leipzig</v>
          </cell>
          <cell r="N62" t="str">
            <v>Tumorzentrum Magdeburg</v>
          </cell>
          <cell r="O62" t="str">
            <v>Tumorzentrum Kiel</v>
          </cell>
          <cell r="P62" t="str">
            <v>Tumorzentrum Gera</v>
          </cell>
        </row>
        <row r="63">
          <cell r="A63" t="str">
            <v>Epidemiologisches Krebsregister Baden-Württemberg</v>
          </cell>
          <cell r="B63" t="str">
            <v>Tumorzentrum München</v>
          </cell>
          <cell r="C63" t="str">
            <v>Tumorzentrum für Klinik &amp; Praxis in Berlin</v>
          </cell>
          <cell r="D63" t="str">
            <v>Keine Anbindung an Klinisches Krebsregister</v>
          </cell>
          <cell r="E63" t="str">
            <v>Unbekannt</v>
          </cell>
          <cell r="F63" t="str">
            <v>Unbekannt</v>
          </cell>
          <cell r="G63" t="str">
            <v>Tumorzentrum Kassel</v>
          </cell>
          <cell r="H63" t="str">
            <v>Tumorzentrum Vorpommern</v>
          </cell>
          <cell r="I63" t="str">
            <v>Tumorzentrum Göttingen</v>
          </cell>
          <cell r="J63" t="str">
            <v>Epidemiologisches Krebsregister NRW</v>
          </cell>
          <cell r="K63" t="str">
            <v>Keine Anbindung an Klinisches Krebsregister</v>
          </cell>
          <cell r="L63" t="str">
            <v>Nicht gelistet</v>
          </cell>
          <cell r="M63" t="str">
            <v>Tumorzentrum Ostsachsen</v>
          </cell>
          <cell r="N63" t="str">
            <v>GKR (Gemeinsames Krebsregister der Länder)</v>
          </cell>
          <cell r="O63" t="str">
            <v>Keine Anbindung an Klinisches Krebsregister</v>
          </cell>
          <cell r="P63" t="str">
            <v>Tumorzentrum Jena</v>
          </cell>
        </row>
        <row r="64">
          <cell r="A64" t="str">
            <v>Krebsregister Baden-Württemberg</v>
          </cell>
          <cell r="B64" t="str">
            <v>Tumorzentrum Oberfranken</v>
          </cell>
          <cell r="C64" t="str">
            <v>Tumorzentrum Spandau</v>
          </cell>
          <cell r="D64" t="str">
            <v>Nicht gelistet</v>
          </cell>
          <cell r="G64" t="str">
            <v>Tumorzentrum Marburg</v>
          </cell>
          <cell r="H64" t="str">
            <v>GKR (Gemeinsames Krebsregister der Länder)</v>
          </cell>
          <cell r="I64" t="str">
            <v>Tumorzentrum Hannover</v>
          </cell>
          <cell r="J64" t="str">
            <v>Krebsregister NRW</v>
          </cell>
          <cell r="K64" t="str">
            <v>Nicht gelistet</v>
          </cell>
          <cell r="L64" t="str">
            <v>Unbekannt</v>
          </cell>
          <cell r="M64" t="str">
            <v>Tumorzentrum Zwickau</v>
          </cell>
          <cell r="N64" t="str">
            <v>Keine Anbindung an Klinisches Krebsregister</v>
          </cell>
          <cell r="O64" t="str">
            <v>Nicht gelistet</v>
          </cell>
          <cell r="P64" t="str">
            <v>Tumorzentrum Suhl</v>
          </cell>
        </row>
        <row r="65">
          <cell r="A65" t="str">
            <v>NCT Heidelberg</v>
          </cell>
          <cell r="B65" t="str">
            <v>Tumorzentrum Regensburg</v>
          </cell>
          <cell r="C65" t="str">
            <v>Tumorzentrum Vivantes</v>
          </cell>
          <cell r="D65" t="str">
            <v>Unbekannt</v>
          </cell>
          <cell r="G65" t="str">
            <v>Keine Anbindung an Klinisches Krebsregister</v>
          </cell>
          <cell r="H65" t="str">
            <v>Keine Anbindung an Klinisches Krebsregister</v>
          </cell>
          <cell r="I65" t="str">
            <v>Tumorzentrum Weser-Ems</v>
          </cell>
          <cell r="J65" t="str">
            <v>Onkologischer Schwerpunkt Hamm</v>
          </cell>
          <cell r="K65" t="str">
            <v>Unbekannt</v>
          </cell>
          <cell r="M65" t="str">
            <v>GKR (Gemeinsames Krebsregister der Länder)</v>
          </cell>
          <cell r="N65" t="str">
            <v>Nicht gelistet</v>
          </cell>
          <cell r="O65" t="str">
            <v>Unbekannt</v>
          </cell>
          <cell r="P65" t="str">
            <v>Tumorzentrum Südharz</v>
          </cell>
        </row>
        <row r="66">
          <cell r="A66" t="str">
            <v>Onkol. Schwerpunkt Lörrach-Rheinfelden</v>
          </cell>
          <cell r="B66" t="str">
            <v>Tumorzentrum Würzburg</v>
          </cell>
          <cell r="C66" t="str">
            <v>GKR (Gemeinsames Krebsregister der Länder)</v>
          </cell>
          <cell r="G66" t="str">
            <v>Nicht gelistet</v>
          </cell>
          <cell r="H66" t="str">
            <v>Nicht gelistet</v>
          </cell>
          <cell r="I66" t="str">
            <v>Keine Anbindung an Klinisches Krebsregister</v>
          </cell>
          <cell r="J66" t="str">
            <v>Keine Anbindung an Klinisches Krebsregister</v>
          </cell>
          <cell r="M66" t="str">
            <v>Keine Anbindung an Klinisches Krebsregister</v>
          </cell>
          <cell r="N66" t="str">
            <v>Unbekannt</v>
          </cell>
          <cell r="P66" t="str">
            <v>GKR (Gemeinsames Krebsregister der Länder)</v>
          </cell>
        </row>
        <row r="67">
          <cell r="A67" t="str">
            <v>Onkol. Schwerpunkt Ludwigsburg-Bietigheim</v>
          </cell>
          <cell r="B67" t="str">
            <v>Keine Anbindung an Klinisches Krebsregister</v>
          </cell>
          <cell r="C67" t="str">
            <v>Keine Anbindung an Klinisches Krebsregister</v>
          </cell>
          <cell r="G67" t="str">
            <v>Unbekannt</v>
          </cell>
          <cell r="H67" t="str">
            <v>Unbekannt</v>
          </cell>
          <cell r="I67" t="str">
            <v>Nicht gelistet</v>
          </cell>
          <cell r="J67" t="str">
            <v>Nicht gelistet</v>
          </cell>
          <cell r="M67" t="str">
            <v>Nicht gelistet</v>
          </cell>
          <cell r="P67" t="str">
            <v>Keine Anbindung an Klinisches Krebsregister</v>
          </cell>
        </row>
        <row r="68">
          <cell r="A68" t="str">
            <v>Onkol. Schwerpunkt Villingen-Schwenningen</v>
          </cell>
          <cell r="B68" t="str">
            <v>Nicht gelistet</v>
          </cell>
          <cell r="C68" t="str">
            <v>Nicht gelistet</v>
          </cell>
          <cell r="I68" t="str">
            <v>Unbekannt</v>
          </cell>
          <cell r="J68" t="str">
            <v>Unbekannt</v>
          </cell>
          <cell r="M68" t="str">
            <v>Unbekannt</v>
          </cell>
          <cell r="P68" t="str">
            <v>Nicht gelistet</v>
          </cell>
        </row>
        <row r="69">
          <cell r="A69" t="str">
            <v>Onkologischer Schwerpunkt Göppingen</v>
          </cell>
          <cell r="B69" t="str">
            <v>Unbekannt</v>
          </cell>
          <cell r="C69" t="str">
            <v>Unbekannt</v>
          </cell>
          <cell r="P69" t="str">
            <v>Unbekannt</v>
          </cell>
        </row>
        <row r="70">
          <cell r="A70" t="str">
            <v>Onkologischer Schwerpunkt Heilbronn</v>
          </cell>
        </row>
        <row r="71">
          <cell r="A71" t="str">
            <v>Onkologischer Schwerpunkt Karlsruhe</v>
          </cell>
        </row>
        <row r="72">
          <cell r="A72" t="str">
            <v>Onkologischer Schwerpunkt Konstanz-Singen</v>
          </cell>
        </row>
        <row r="73">
          <cell r="A73" t="str">
            <v>Onkologischer Schwerpunkt Oberschwaben</v>
          </cell>
        </row>
        <row r="74">
          <cell r="A74" t="str">
            <v>Onkologischer Schwerpunkt Ortenaukreis</v>
          </cell>
        </row>
        <row r="75">
          <cell r="A75" t="str">
            <v>Onkologischer Schwerpunkt Ostwürttemberg</v>
          </cell>
        </row>
        <row r="76">
          <cell r="A76" t="str">
            <v>Onkologischer Schwerpunkt Reutlingen</v>
          </cell>
        </row>
        <row r="77">
          <cell r="A77" t="str">
            <v>Onkologischer Schwerpunkt Stuttgart</v>
          </cell>
        </row>
        <row r="78">
          <cell r="A78" t="str">
            <v>Keine Anbindung an Klinisches Krebsregister</v>
          </cell>
        </row>
        <row r="79">
          <cell r="A79" t="str">
            <v>Nicht gelistet</v>
          </cell>
        </row>
        <row r="80">
          <cell r="A80" t="str">
            <v>Unbekannt</v>
          </cell>
        </row>
        <row r="88">
          <cell r="B88" t="str">
            <v>Krebsregister gemäß KFRG noch nicht benannt</v>
          </cell>
        </row>
        <row r="89">
          <cell r="B89" t="str">
            <v>Keine Zusammenarbeit</v>
          </cell>
        </row>
        <row r="90">
          <cell r="B90" t="str">
            <v>Geringe / punktuelle Zusammenarbeit</v>
          </cell>
        </row>
        <row r="91">
          <cell r="B91" t="str">
            <v>Intensive / regelmäßige Zusammenarbeit</v>
          </cell>
        </row>
        <row r="92">
          <cell r="B92" t="str">
            <v>Tumordoku. liegt größtenteils beim Krebsregister</v>
          </cell>
        </row>
        <row r="97">
          <cell r="B97">
            <v>0</v>
          </cell>
          <cell r="C97">
            <v>0</v>
          </cell>
          <cell r="D97">
            <v>0</v>
          </cell>
          <cell r="F97">
            <v>0</v>
          </cell>
        </row>
        <row r="100">
          <cell r="A100" t="str">
            <v>FAD-Z001-1</v>
          </cell>
        </row>
        <row r="101">
          <cell r="A101" t="str">
            <v>FAD-Z001-2 V</v>
          </cell>
        </row>
        <row r="102">
          <cell r="A102" t="str">
            <v>FAD-Z001-3 V</v>
          </cell>
        </row>
        <row r="103">
          <cell r="A103" t="str">
            <v>FAD-Z001-4</v>
          </cell>
        </row>
        <row r="104">
          <cell r="A104" t="str">
            <v>FAD-Z002 V</v>
          </cell>
        </row>
        <row r="105">
          <cell r="A105" t="str">
            <v>FAD-Z003-1 V</v>
          </cell>
        </row>
        <row r="106">
          <cell r="A106" t="str">
            <v>FAD-Z003-2 V</v>
          </cell>
        </row>
        <row r="107">
          <cell r="A107" t="str">
            <v>FAD-Z003-3 V</v>
          </cell>
        </row>
        <row r="108">
          <cell r="A108" t="str">
            <v>FAD-Z004</v>
          </cell>
        </row>
        <row r="109">
          <cell r="A109" t="str">
            <v>FAD-Z005</v>
          </cell>
        </row>
        <row r="110">
          <cell r="A110" t="str">
            <v>FAD-Z006</v>
          </cell>
        </row>
        <row r="111">
          <cell r="A111" t="str">
            <v>FAD-Z007 V</v>
          </cell>
        </row>
        <row r="112">
          <cell r="A112" t="str">
            <v>FAD-Z009</v>
          </cell>
        </row>
        <row r="113">
          <cell r="A113" t="str">
            <v>FAD-Z010</v>
          </cell>
        </row>
        <row r="114">
          <cell r="A114" t="str">
            <v>FAD-Z011</v>
          </cell>
        </row>
        <row r="115">
          <cell r="A115" t="str">
            <v>FAD-Z012</v>
          </cell>
        </row>
        <row r="116">
          <cell r="A116" t="str">
            <v>FAD-Z013 V</v>
          </cell>
        </row>
        <row r="117">
          <cell r="A117" t="str">
            <v>FAD-Z014</v>
          </cell>
        </row>
        <row r="118">
          <cell r="A118" t="str">
            <v>FAD-Z015 V</v>
          </cell>
        </row>
        <row r="119">
          <cell r="A119" t="str">
            <v>FAD-Z016</v>
          </cell>
        </row>
        <row r="120">
          <cell r="A120" t="str">
            <v>FAD-Z017 V</v>
          </cell>
        </row>
        <row r="121">
          <cell r="A121" t="str">
            <v>FAD-Z018 V</v>
          </cell>
        </row>
        <row r="122">
          <cell r="A122" t="str">
            <v>FAD-Z019 V</v>
          </cell>
        </row>
        <row r="123">
          <cell r="A123" t="str">
            <v>FAD-Z020</v>
          </cell>
        </row>
        <row r="124">
          <cell r="A124" t="str">
            <v>FAD-Z021</v>
          </cell>
        </row>
        <row r="125">
          <cell r="A125" t="str">
            <v>FAD-Z022</v>
          </cell>
        </row>
        <row r="126">
          <cell r="A126" t="str">
            <v>FAD-Z023</v>
          </cell>
        </row>
        <row r="127">
          <cell r="A127" t="str">
            <v>FAD-Z027</v>
          </cell>
        </row>
        <row r="128">
          <cell r="A128" t="str">
            <v>FAD-Z029</v>
          </cell>
        </row>
        <row r="129">
          <cell r="A129" t="str">
            <v>FAD-Z030</v>
          </cell>
        </row>
        <row r="130">
          <cell r="A130" t="str">
            <v>FAD-Z031 V</v>
          </cell>
        </row>
        <row r="131">
          <cell r="A131" t="str">
            <v>FAD-Z032 V</v>
          </cell>
        </row>
        <row r="132">
          <cell r="A132" t="str">
            <v>FAD-Z033</v>
          </cell>
        </row>
        <row r="133">
          <cell r="A133" t="str">
            <v>FAD-Z034</v>
          </cell>
        </row>
        <row r="134">
          <cell r="A134" t="str">
            <v>FAD-Z035</v>
          </cell>
        </row>
        <row r="135">
          <cell r="A135" t="str">
            <v>FAD-Z036</v>
          </cell>
        </row>
        <row r="136">
          <cell r="A136" t="str">
            <v>FAD-Z037 V</v>
          </cell>
        </row>
        <row r="137">
          <cell r="A137" t="str">
            <v>FAD-Z038</v>
          </cell>
        </row>
        <row r="138">
          <cell r="A138" t="str">
            <v>FAD-Z039</v>
          </cell>
        </row>
        <row r="139">
          <cell r="A139" t="str">
            <v>FAD-Z040 V</v>
          </cell>
        </row>
        <row r="140">
          <cell r="A140" t="str">
            <v>FAD-Z042</v>
          </cell>
        </row>
        <row r="141">
          <cell r="A141" t="str">
            <v>FAD-Z043 V</v>
          </cell>
        </row>
        <row r="142">
          <cell r="A142" t="str">
            <v>FAD-Z044 V</v>
          </cell>
        </row>
        <row r="143">
          <cell r="A143" t="str">
            <v>FAD-Z046</v>
          </cell>
        </row>
        <row r="144">
          <cell r="A144" t="str">
            <v>FAD-Z047 V</v>
          </cell>
        </row>
        <row r="145">
          <cell r="A145" t="str">
            <v>FAD-Z048</v>
          </cell>
        </row>
        <row r="146">
          <cell r="A146" t="str">
            <v>FAD-Z051</v>
          </cell>
        </row>
        <row r="147">
          <cell r="A147" t="str">
            <v>FAD-Z052</v>
          </cell>
        </row>
        <row r="148">
          <cell r="A148" t="str">
            <v>FAD-Z053</v>
          </cell>
        </row>
        <row r="149">
          <cell r="A149" t="str">
            <v>FAD-Z055 V</v>
          </cell>
        </row>
        <row r="150">
          <cell r="A150" t="str">
            <v>FAD-Z056</v>
          </cell>
        </row>
        <row r="151">
          <cell r="A151" t="str">
            <v>FAD-Z057-1</v>
          </cell>
        </row>
        <row r="152">
          <cell r="A152" t="str">
            <v>FAD-Z057-2</v>
          </cell>
        </row>
        <row r="153">
          <cell r="A153" t="str">
            <v>FAD-Z058</v>
          </cell>
        </row>
        <row r="154">
          <cell r="A154" t="str">
            <v>FAD-Z059</v>
          </cell>
        </row>
        <row r="155">
          <cell r="A155" t="str">
            <v>FAD-Z060 V</v>
          </cell>
        </row>
        <row r="156">
          <cell r="A156" t="str">
            <v>FAD-Z061</v>
          </cell>
        </row>
        <row r="157">
          <cell r="A157" t="str">
            <v>FAD-Z063 V</v>
          </cell>
        </row>
        <row r="158">
          <cell r="A158" t="str">
            <v>FAD-Z064 V</v>
          </cell>
        </row>
        <row r="159">
          <cell r="A159" t="str">
            <v>FAD-Z065</v>
          </cell>
        </row>
        <row r="160">
          <cell r="A160" t="str">
            <v>FAD-Z067 V</v>
          </cell>
        </row>
        <row r="161">
          <cell r="A161" t="str">
            <v>FAD-Z068</v>
          </cell>
        </row>
        <row r="162">
          <cell r="A162" t="str">
            <v>FAD-Z070 V</v>
          </cell>
        </row>
        <row r="163">
          <cell r="A163" t="str">
            <v>FAD-Z071</v>
          </cell>
        </row>
        <row r="164">
          <cell r="A164" t="str">
            <v>FAD-Z072 V</v>
          </cell>
        </row>
        <row r="165">
          <cell r="A165" t="str">
            <v>FAD-Z074 V</v>
          </cell>
        </row>
        <row r="166">
          <cell r="A166" t="str">
            <v>FAD-Z075</v>
          </cell>
        </row>
        <row r="167">
          <cell r="A167" t="str">
            <v>FAD-Z076 V</v>
          </cell>
        </row>
        <row r="168">
          <cell r="A168" t="str">
            <v>FAD-Z077</v>
          </cell>
        </row>
        <row r="169">
          <cell r="A169" t="str">
            <v>FAD-Z078</v>
          </cell>
        </row>
        <row r="170">
          <cell r="A170" t="str">
            <v>FAD-Z080</v>
          </cell>
        </row>
        <row r="171">
          <cell r="A171" t="str">
            <v>FAD-Z083 V</v>
          </cell>
        </row>
        <row r="172">
          <cell r="A172" t="str">
            <v>FAD-Z084</v>
          </cell>
        </row>
        <row r="173">
          <cell r="A173" t="str">
            <v>FAD-Z086</v>
          </cell>
        </row>
        <row r="174">
          <cell r="A174" t="str">
            <v>FAD-Z087</v>
          </cell>
        </row>
        <row r="175">
          <cell r="A175" t="str">
            <v>FAD-Z088</v>
          </cell>
        </row>
        <row r="176">
          <cell r="A176" t="str">
            <v>FAD-Z089</v>
          </cell>
        </row>
        <row r="177">
          <cell r="A177" t="str">
            <v>FAD-Z091 V</v>
          </cell>
        </row>
        <row r="178">
          <cell r="A178" t="str">
            <v>FAD-Z093-1 V</v>
          </cell>
        </row>
        <row r="179">
          <cell r="A179" t="str">
            <v>FAD-Z093-2</v>
          </cell>
        </row>
        <row r="180">
          <cell r="A180" t="str">
            <v>FAD-Z094</v>
          </cell>
        </row>
        <row r="181">
          <cell r="A181" t="str">
            <v>FAD-Z095</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v>
          </cell>
        </row>
        <row r="189">
          <cell r="A189" t="str">
            <v>FAD-Z102</v>
          </cell>
        </row>
        <row r="190">
          <cell r="A190" t="str">
            <v>FAD-Z103 V</v>
          </cell>
        </row>
        <row r="191">
          <cell r="A191" t="str">
            <v>FAD-Z104</v>
          </cell>
        </row>
        <row r="192">
          <cell r="A192" t="str">
            <v>FAD-Z106</v>
          </cell>
        </row>
        <row r="193">
          <cell r="A193" t="str">
            <v>FAD-Z107</v>
          </cell>
        </row>
        <row r="194">
          <cell r="A194" t="str">
            <v>FAD-Z108 V</v>
          </cell>
        </row>
        <row r="195">
          <cell r="A195" t="str">
            <v>FAD-Z109</v>
          </cell>
        </row>
        <row r="196">
          <cell r="A196" t="str">
            <v>FAD-Z110</v>
          </cell>
        </row>
        <row r="197">
          <cell r="A197" t="str">
            <v>FAD-Z111</v>
          </cell>
        </row>
        <row r="198">
          <cell r="A198" t="str">
            <v>FAD-Z112</v>
          </cell>
        </row>
        <row r="199">
          <cell r="A199" t="str">
            <v>FAD-Z113 V</v>
          </cell>
        </row>
        <row r="200">
          <cell r="A200" t="str">
            <v>FAD-Z114 V</v>
          </cell>
        </row>
        <row r="201">
          <cell r="A201" t="str">
            <v>FAD-Z115</v>
          </cell>
        </row>
        <row r="202">
          <cell r="A202" t="str">
            <v>FAD-Z116</v>
          </cell>
        </row>
        <row r="203">
          <cell r="A203" t="str">
            <v>FAD-Z118 V</v>
          </cell>
        </row>
        <row r="204">
          <cell r="A204" t="str">
            <v>FAD-Z119</v>
          </cell>
        </row>
        <row r="205">
          <cell r="A205" t="str">
            <v>FAD-Z120</v>
          </cell>
        </row>
        <row r="206">
          <cell r="A206" t="str">
            <v>FAD-Z121 V</v>
          </cell>
        </row>
        <row r="207">
          <cell r="A207" t="str">
            <v>FAD-Z122 V</v>
          </cell>
        </row>
        <row r="208">
          <cell r="A208" t="str">
            <v>FAD-Z123 V</v>
          </cell>
        </row>
        <row r="209">
          <cell r="A209" t="str">
            <v>FAD-Z124</v>
          </cell>
        </row>
        <row r="210">
          <cell r="A210" t="str">
            <v>FAD-Z125</v>
          </cell>
        </row>
        <row r="211">
          <cell r="A211" t="str">
            <v>FAD-Z126</v>
          </cell>
        </row>
        <row r="212">
          <cell r="A212" t="str">
            <v>FAD-Z128</v>
          </cell>
        </row>
        <row r="213">
          <cell r="A213" t="str">
            <v>FAD-Z129</v>
          </cell>
        </row>
        <row r="214">
          <cell r="A214" t="str">
            <v>FAD-Z130</v>
          </cell>
        </row>
        <row r="215">
          <cell r="A215" t="str">
            <v>FAD-Z131</v>
          </cell>
        </row>
        <row r="216">
          <cell r="A216" t="str">
            <v>FAD-Z132</v>
          </cell>
        </row>
        <row r="217">
          <cell r="A217" t="str">
            <v>FAD-Z133 V</v>
          </cell>
        </row>
        <row r="218">
          <cell r="A218" t="str">
            <v>FAD-Z134</v>
          </cell>
        </row>
        <row r="219">
          <cell r="A219" t="str">
            <v>FAD-Z135 V</v>
          </cell>
        </row>
        <row r="220">
          <cell r="A220" t="str">
            <v>FAD-Z136</v>
          </cell>
        </row>
        <row r="221">
          <cell r="A221" t="str">
            <v>FAD-Z139</v>
          </cell>
        </row>
        <row r="222">
          <cell r="A222" t="str">
            <v>FAD-Z141 V</v>
          </cell>
        </row>
        <row r="223">
          <cell r="A223" t="str">
            <v>FAD-Z142 V</v>
          </cell>
        </row>
        <row r="224">
          <cell r="A224" t="str">
            <v>FAD-Z143</v>
          </cell>
        </row>
        <row r="225">
          <cell r="A225" t="str">
            <v>FAD-Z144 V</v>
          </cell>
        </row>
        <row r="226">
          <cell r="A226" t="str">
            <v>FAD-Z146</v>
          </cell>
        </row>
        <row r="227">
          <cell r="A227" t="str">
            <v>FAD-Z147</v>
          </cell>
        </row>
        <row r="228">
          <cell r="A228" t="str">
            <v>FAD-Z148</v>
          </cell>
        </row>
        <row r="229">
          <cell r="A229" t="str">
            <v>FAD-Z149 V</v>
          </cell>
        </row>
        <row r="230">
          <cell r="A230" t="str">
            <v>FAD-Z150</v>
          </cell>
        </row>
        <row r="231">
          <cell r="A231" t="str">
            <v>FAD-Z151</v>
          </cell>
        </row>
        <row r="232">
          <cell r="A232" t="str">
            <v>FAD-Z152</v>
          </cell>
        </row>
        <row r="233">
          <cell r="A233" t="str">
            <v>FAD-Z153</v>
          </cell>
        </row>
        <row r="234">
          <cell r="A234" t="str">
            <v>FAD-Z154</v>
          </cell>
        </row>
        <row r="235">
          <cell r="A235" t="str">
            <v>FAD-Z155</v>
          </cell>
        </row>
        <row r="236">
          <cell r="A236" t="str">
            <v>FAD-Z157</v>
          </cell>
        </row>
        <row r="237">
          <cell r="A237" t="str">
            <v>FAD-Z158</v>
          </cell>
        </row>
        <row r="238">
          <cell r="A238" t="str">
            <v>FAD-Z159</v>
          </cell>
        </row>
        <row r="239">
          <cell r="A239" t="str">
            <v>FAD-Z160 V</v>
          </cell>
        </row>
        <row r="240">
          <cell r="A240" t="str">
            <v>FAD-Z161</v>
          </cell>
        </row>
        <row r="241">
          <cell r="A241" t="str">
            <v>FAD-Z162</v>
          </cell>
        </row>
        <row r="242">
          <cell r="A242" t="str">
            <v>FAD-Z164</v>
          </cell>
        </row>
        <row r="243">
          <cell r="A243" t="str">
            <v>FAD-Z165</v>
          </cell>
        </row>
        <row r="244">
          <cell r="A244" t="str">
            <v>FAD-Z166</v>
          </cell>
        </row>
        <row r="245">
          <cell r="A245" t="str">
            <v>FAD-Z167</v>
          </cell>
        </row>
        <row r="246">
          <cell r="A246" t="str">
            <v>FAD-Z169</v>
          </cell>
        </row>
        <row r="247">
          <cell r="A247" t="str">
            <v>FAD-Z170</v>
          </cell>
        </row>
        <row r="248">
          <cell r="A248" t="str">
            <v>FAD-Z173-1 V</v>
          </cell>
        </row>
        <row r="249">
          <cell r="A249" t="str">
            <v>FAD-Z173-2</v>
          </cell>
        </row>
        <row r="250">
          <cell r="A250" t="str">
            <v>FAD-Z174 V</v>
          </cell>
        </row>
        <row r="251">
          <cell r="A251" t="str">
            <v>FAD-Z175 V</v>
          </cell>
        </row>
        <row r="252">
          <cell r="A252" t="str">
            <v>FAD-Z176</v>
          </cell>
        </row>
        <row r="253">
          <cell r="A253" t="str">
            <v>FAD-Z177 V</v>
          </cell>
        </row>
        <row r="254">
          <cell r="A254" t="str">
            <v>FAD-Z178 V</v>
          </cell>
        </row>
        <row r="255">
          <cell r="A255" t="str">
            <v>FAD-Z179</v>
          </cell>
        </row>
        <row r="256">
          <cell r="A256" t="str">
            <v>FAD-Z180 V</v>
          </cell>
        </row>
        <row r="257">
          <cell r="A257" t="str">
            <v>FAD-Z181</v>
          </cell>
        </row>
        <row r="258">
          <cell r="A258" t="str">
            <v>FAD-Z182</v>
          </cell>
        </row>
        <row r="259">
          <cell r="A259" t="str">
            <v>FAD-Z183</v>
          </cell>
        </row>
        <row r="260">
          <cell r="A260" t="str">
            <v>FAD-Z184</v>
          </cell>
        </row>
        <row r="261">
          <cell r="A261" t="str">
            <v>FAD-Z185 V</v>
          </cell>
        </row>
        <row r="262">
          <cell r="A262" t="str">
            <v>FAD-Z186 V</v>
          </cell>
        </row>
        <row r="263">
          <cell r="A263" t="str">
            <v>FAD-Z187 V</v>
          </cell>
        </row>
        <row r="264">
          <cell r="A264" t="str">
            <v>FAD-Z188</v>
          </cell>
        </row>
        <row r="265">
          <cell r="A265" t="str">
            <v>FAD-Z189</v>
          </cell>
        </row>
        <row r="266">
          <cell r="A266" t="str">
            <v>FAD-Z190</v>
          </cell>
        </row>
        <row r="267">
          <cell r="A267" t="str">
            <v>FAD-Z191</v>
          </cell>
        </row>
        <row r="268">
          <cell r="A268" t="str">
            <v>FAD-Z192</v>
          </cell>
        </row>
        <row r="269">
          <cell r="A269" t="str">
            <v>FAD-Z194</v>
          </cell>
        </row>
        <row r="270">
          <cell r="A270" t="str">
            <v>FAD-Z195</v>
          </cell>
        </row>
        <row r="271">
          <cell r="A271" t="str">
            <v>FAD-Z196</v>
          </cell>
        </row>
        <row r="272">
          <cell r="A272" t="str">
            <v>FAD-Z197 V</v>
          </cell>
        </row>
        <row r="273">
          <cell r="A273" t="str">
            <v>FAD-Z198</v>
          </cell>
        </row>
        <row r="274">
          <cell r="A274" t="str">
            <v>FAD-Z200</v>
          </cell>
        </row>
        <row r="275">
          <cell r="A275" t="str">
            <v>FAD-Z201</v>
          </cell>
        </row>
        <row r="276">
          <cell r="A276" t="str">
            <v>FAD-Z203</v>
          </cell>
        </row>
        <row r="277">
          <cell r="A277" t="str">
            <v>FAD-Z205</v>
          </cell>
        </row>
        <row r="278">
          <cell r="A278" t="str">
            <v>FAD-Z206</v>
          </cell>
        </row>
        <row r="279">
          <cell r="A279" t="str">
            <v>FAD-Z209</v>
          </cell>
        </row>
        <row r="280">
          <cell r="A280" t="str">
            <v>FAD-Z210 V</v>
          </cell>
        </row>
        <row r="281">
          <cell r="A281" t="str">
            <v>FAD-Z211</v>
          </cell>
        </row>
        <row r="282">
          <cell r="A282" t="str">
            <v>FAD-Z214 V</v>
          </cell>
        </row>
        <row r="283">
          <cell r="A283" t="str">
            <v>FAD-Z215 V</v>
          </cell>
        </row>
        <row r="284">
          <cell r="A284" t="str">
            <v>FAD-Z216</v>
          </cell>
        </row>
        <row r="285">
          <cell r="A285" t="str">
            <v>FAD-Z217 V</v>
          </cell>
        </row>
        <row r="286">
          <cell r="A286" t="str">
            <v>FAD-Z218</v>
          </cell>
        </row>
        <row r="287">
          <cell r="A287" t="str">
            <v>FAD-Z219</v>
          </cell>
        </row>
        <row r="288">
          <cell r="A288" t="str">
            <v>FAD-Z220 V</v>
          </cell>
        </row>
        <row r="289">
          <cell r="A289" t="str">
            <v>FAD-Z221</v>
          </cell>
        </row>
        <row r="290">
          <cell r="A290" t="str">
            <v>FAD-Z222</v>
          </cell>
        </row>
        <row r="291">
          <cell r="A291" t="str">
            <v>FAD-Z223 V</v>
          </cell>
        </row>
        <row r="292">
          <cell r="A292" t="str">
            <v>FAD-Z224 V</v>
          </cell>
        </row>
        <row r="293">
          <cell r="A293" t="str">
            <v>FAD-Z225 V</v>
          </cell>
        </row>
        <row r="294">
          <cell r="A294" t="str">
            <v>FAD-Z226 V</v>
          </cell>
        </row>
        <row r="295">
          <cell r="A295" t="str">
            <v>FAD-Z227 V</v>
          </cell>
        </row>
        <row r="296">
          <cell r="A296" t="str">
            <v>FAD-Z228 V</v>
          </cell>
        </row>
        <row r="297">
          <cell r="A297" t="str">
            <v>FAD-Z230</v>
          </cell>
        </row>
        <row r="298">
          <cell r="A298" t="str">
            <v>FAD-Z231 V</v>
          </cell>
        </row>
        <row r="299">
          <cell r="A299" t="str">
            <v>FAD-Z232 V</v>
          </cell>
        </row>
        <row r="300">
          <cell r="A300" t="str">
            <v>FAD-Z233</v>
          </cell>
        </row>
        <row r="301">
          <cell r="A301" t="str">
            <v>FAD-Z234 V</v>
          </cell>
        </row>
        <row r="302">
          <cell r="A302" t="str">
            <v>FAD-Z235 V</v>
          </cell>
        </row>
        <row r="303">
          <cell r="A303" t="str">
            <v>FAD-Z237 V</v>
          </cell>
        </row>
        <row r="304">
          <cell r="A304" t="str">
            <v>FAD-Z238</v>
          </cell>
        </row>
        <row r="305">
          <cell r="A305" t="str">
            <v>FAD-Z239</v>
          </cell>
        </row>
        <row r="306">
          <cell r="A306" t="str">
            <v>FAD-Z240</v>
          </cell>
        </row>
        <row r="307">
          <cell r="A307" t="str">
            <v>FAD-Z241</v>
          </cell>
        </row>
        <row r="308">
          <cell r="A308" t="str">
            <v>FAD-Z243 V</v>
          </cell>
        </row>
        <row r="309">
          <cell r="A309" t="str">
            <v>FAD-Z245</v>
          </cell>
        </row>
        <row r="310">
          <cell r="A310" t="str">
            <v>FAD-Z246</v>
          </cell>
        </row>
        <row r="311">
          <cell r="A311" t="str">
            <v>FAD-Z247</v>
          </cell>
        </row>
        <row r="312">
          <cell r="A312" t="str">
            <v>FAD-Z248 V</v>
          </cell>
        </row>
        <row r="313">
          <cell r="A313" t="str">
            <v>FAD-Z250 V</v>
          </cell>
        </row>
        <row r="314">
          <cell r="A314" t="str">
            <v>FAD-Z251 V</v>
          </cell>
        </row>
        <row r="315">
          <cell r="A315" t="str">
            <v>FAD-Z253</v>
          </cell>
        </row>
        <row r="316">
          <cell r="A316" t="str">
            <v>FAD-Z255 V</v>
          </cell>
        </row>
        <row r="317">
          <cell r="A317" t="str">
            <v>FAD-Z256 V</v>
          </cell>
        </row>
        <row r="318">
          <cell r="A318" t="str">
            <v>FAD-Z257</v>
          </cell>
        </row>
        <row r="319">
          <cell r="A319" t="str">
            <v>FAD-Z258</v>
          </cell>
        </row>
        <row r="320">
          <cell r="A320" t="str">
            <v>FAD-Z259</v>
          </cell>
        </row>
        <row r="321">
          <cell r="A321" t="str">
            <v>FAD-Z260</v>
          </cell>
        </row>
        <row r="322">
          <cell r="A322" t="str">
            <v>FAD-Z261 V</v>
          </cell>
        </row>
        <row r="323">
          <cell r="A323" t="str">
            <v>FAD-Z263</v>
          </cell>
        </row>
        <row r="324">
          <cell r="A324" t="str">
            <v>FAD-Z264 V</v>
          </cell>
        </row>
        <row r="325">
          <cell r="A325" t="str">
            <v>FAD-Z265 V</v>
          </cell>
        </row>
        <row r="326">
          <cell r="A326" t="str">
            <v>FAD-Z266</v>
          </cell>
        </row>
        <row r="327">
          <cell r="A327" t="str">
            <v>FAD-Z267 V</v>
          </cell>
        </row>
        <row r="328">
          <cell r="A328" t="str">
            <v>FAD-Z269</v>
          </cell>
        </row>
        <row r="329">
          <cell r="A329" t="str">
            <v>FAD-Z270</v>
          </cell>
        </row>
        <row r="330">
          <cell r="A330" t="str">
            <v>FAD-Z271 V</v>
          </cell>
        </row>
        <row r="331">
          <cell r="A331" t="str">
            <v>FAD-Z272</v>
          </cell>
        </row>
        <row r="332">
          <cell r="A332" t="str">
            <v>FAD-Z273 V</v>
          </cell>
        </row>
        <row r="333">
          <cell r="A333" t="str">
            <v>FAD-Z274</v>
          </cell>
        </row>
        <row r="334">
          <cell r="A334" t="str">
            <v>FAD-Z275</v>
          </cell>
        </row>
        <row r="335">
          <cell r="A335" t="str">
            <v>FAD-Z276 V</v>
          </cell>
        </row>
        <row r="336">
          <cell r="A336" t="str">
            <v>FAD-Z278</v>
          </cell>
        </row>
        <row r="337">
          <cell r="A337" t="str">
            <v>FAD-Z279</v>
          </cell>
        </row>
        <row r="338">
          <cell r="A338" t="str">
            <v>FAD-Z280</v>
          </cell>
        </row>
        <row r="339">
          <cell r="A339" t="str">
            <v>FAD-Z281 V</v>
          </cell>
        </row>
        <row r="340">
          <cell r="A340" t="str">
            <v>FAD-Z282</v>
          </cell>
        </row>
        <row r="341">
          <cell r="A341" t="str">
            <v>FAD-Z283 V</v>
          </cell>
        </row>
        <row r="342">
          <cell r="A342" t="str">
            <v>FAD-Z284 V</v>
          </cell>
        </row>
        <row r="343">
          <cell r="A343" t="str">
            <v>FAD-Z285</v>
          </cell>
        </row>
        <row r="344">
          <cell r="A344" t="str">
            <v>FAD-Z286</v>
          </cell>
        </row>
        <row r="345">
          <cell r="A345" t="str">
            <v>FAD-Z287</v>
          </cell>
        </row>
        <row r="346">
          <cell r="A346" t="str">
            <v>FAD-Z288 V</v>
          </cell>
        </row>
        <row r="347">
          <cell r="A347" t="str">
            <v>FAD-Z290</v>
          </cell>
        </row>
        <row r="348">
          <cell r="A348" t="str">
            <v>FAD-Z291</v>
          </cell>
        </row>
        <row r="349">
          <cell r="A349" t="str">
            <v>FAD-Z293 V</v>
          </cell>
        </row>
        <row r="350">
          <cell r="A350" t="str">
            <v>FAD-Z294</v>
          </cell>
        </row>
        <row r="351">
          <cell r="A351" t="str">
            <v>FAD-Z295 V</v>
          </cell>
        </row>
        <row r="352">
          <cell r="A352" t="str">
            <v>FAD-Z296</v>
          </cell>
        </row>
        <row r="353">
          <cell r="A353" t="str">
            <v>FAD-Z297 V</v>
          </cell>
        </row>
        <row r="354">
          <cell r="A354" t="str">
            <v>FAD-Z299</v>
          </cell>
        </row>
        <row r="355">
          <cell r="A355" t="str">
            <v>FAD-Z300 V</v>
          </cell>
        </row>
        <row r="356">
          <cell r="A356" t="str">
            <v>FAD-Z301</v>
          </cell>
        </row>
        <row r="357">
          <cell r="A357" t="str">
            <v>FAD-Z302</v>
          </cell>
        </row>
        <row r="358">
          <cell r="A358" t="str">
            <v>FAD-Z303</v>
          </cell>
        </row>
        <row r="359">
          <cell r="A359" t="str">
            <v>FAD-Z304 V</v>
          </cell>
        </row>
        <row r="360">
          <cell r="A360" t="str">
            <v>FAD-Z307</v>
          </cell>
        </row>
        <row r="361">
          <cell r="A361" t="str">
            <v>FAD-Z308 V</v>
          </cell>
        </row>
        <row r="362">
          <cell r="A362" t="str">
            <v>FAD-Z309</v>
          </cell>
        </row>
        <row r="363">
          <cell r="A363" t="str">
            <v>FAD-Z312 V</v>
          </cell>
        </row>
        <row r="364">
          <cell r="A364" t="str">
            <v>FAD-Z313</v>
          </cell>
        </row>
        <row r="365">
          <cell r="A365" t="str">
            <v>FAD-Z314 V</v>
          </cell>
        </row>
        <row r="366">
          <cell r="A366" t="str">
            <v>FAD-Z315</v>
          </cell>
        </row>
        <row r="367">
          <cell r="A367" t="str">
            <v>FAD-Z316</v>
          </cell>
        </row>
        <row r="368">
          <cell r="A368" t="str">
            <v>FAD-Z317</v>
          </cell>
        </row>
        <row r="369">
          <cell r="A369" t="str">
            <v>FAD-Z318</v>
          </cell>
        </row>
        <row r="370">
          <cell r="A370" t="str">
            <v>FAD-Z320</v>
          </cell>
        </row>
        <row r="371">
          <cell r="A371" t="str">
            <v>FAD-Z321</v>
          </cell>
        </row>
        <row r="372">
          <cell r="A372" t="str">
            <v>FAD-Z323</v>
          </cell>
        </row>
        <row r="373">
          <cell r="A373" t="str">
            <v>FAD-Z324 V</v>
          </cell>
        </row>
        <row r="374">
          <cell r="A374" t="str">
            <v>FAD-Z325 V</v>
          </cell>
        </row>
        <row r="375">
          <cell r="A375" t="str">
            <v>FAD-Z326 V</v>
          </cell>
        </row>
        <row r="376">
          <cell r="A376" t="str">
            <v>FAD-Z327</v>
          </cell>
        </row>
        <row r="377">
          <cell r="A377" t="str">
            <v>FAD-Z328</v>
          </cell>
        </row>
        <row r="378">
          <cell r="A378" t="str">
            <v>FAD-Z330 V</v>
          </cell>
        </row>
        <row r="379">
          <cell r="A379" t="str">
            <v>FAD-Z331</v>
          </cell>
        </row>
        <row r="380">
          <cell r="A380" t="str">
            <v>FAD-Z332</v>
          </cell>
        </row>
        <row r="381">
          <cell r="A381" t="str">
            <v>FAD-Z333 V</v>
          </cell>
        </row>
        <row r="382">
          <cell r="A382" t="str">
            <v>FAD-Z334</v>
          </cell>
        </row>
        <row r="383">
          <cell r="A383" t="str">
            <v>FAD-Z336</v>
          </cell>
        </row>
        <row r="384">
          <cell r="A384" t="str">
            <v>FAD-Z337 V</v>
          </cell>
        </row>
        <row r="385">
          <cell r="A385" t="str">
            <v>FAD-Z338</v>
          </cell>
        </row>
        <row r="386">
          <cell r="A386" t="str">
            <v>FAD-Z339</v>
          </cell>
        </row>
        <row r="387">
          <cell r="A387" t="str">
            <v>FAD-Z340</v>
          </cell>
        </row>
        <row r="388">
          <cell r="A388" t="str">
            <v>FAD-Z341 V</v>
          </cell>
        </row>
        <row r="389">
          <cell r="A389" t="str">
            <v>FAD-Z342</v>
          </cell>
        </row>
        <row r="390">
          <cell r="A390" t="str">
            <v>FAD-Z343</v>
          </cell>
        </row>
        <row r="391">
          <cell r="A391" t="str">
            <v>FAD-Z345</v>
          </cell>
        </row>
        <row r="392">
          <cell r="A392" t="str">
            <v>FAD-Z346</v>
          </cell>
        </row>
        <row r="393">
          <cell r="A393" t="str">
            <v>FAD-Z347</v>
          </cell>
        </row>
        <row r="394">
          <cell r="A394" t="str">
            <v>FAD-Z348</v>
          </cell>
        </row>
        <row r="395">
          <cell r="A395" t="str">
            <v>FAD-Z349</v>
          </cell>
        </row>
        <row r="396">
          <cell r="A396" t="str">
            <v>FAD-Z350</v>
          </cell>
        </row>
        <row r="397">
          <cell r="A397" t="str">
            <v>FAD-Z351</v>
          </cell>
        </row>
        <row r="398">
          <cell r="A398" t="str">
            <v>FAD-Z352</v>
          </cell>
        </row>
        <row r="399">
          <cell r="A399" t="str">
            <v>Nicht gelistet</v>
          </cell>
        </row>
      </sheetData>
      <sheetData sheetId="4"/>
      <sheetData sheetId="5"/>
      <sheetData sheetId="6">
        <row r="5">
          <cell r="C5" t="str">
            <v>I.O.</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10.xml"/><Relationship Id="rId4"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1.xml"/><Relationship Id="rId4"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drawing" Target="../drawings/drawing13.xml"/><Relationship Id="rId4"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drawing" Target="../drawings/drawing14.xml"/><Relationship Id="rId4"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drawing" Target="../drawings/drawing15.xml"/><Relationship Id="rId4" Type="http://schemas.openxmlformats.org/officeDocument/2006/relationships/printerSettings" Target="../printerSettings/printerSettings4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vmlDrawing" Target="../drawings/vmlDrawing6.vml"/><Relationship Id="rId5" Type="http://schemas.openxmlformats.org/officeDocument/2006/relationships/drawing" Target="../drawings/drawing17.xml"/><Relationship Id="rId4"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drawing" Target="../drawings/drawing19.xml"/><Relationship Id="rId4"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onkozert.de/" TargetMode="External"/><Relationship Id="rId1" Type="http://schemas.openxmlformats.org/officeDocument/2006/relationships/hyperlink" Target="http://www.xml-oncobox.de/" TargetMode="Externa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vmlDrawing" Target="../drawings/vmlDrawing7.vml"/><Relationship Id="rId5" Type="http://schemas.openxmlformats.org/officeDocument/2006/relationships/drawing" Target="../drawings/drawing20.xml"/><Relationship Id="rId4"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drawing" Target="../drawings/drawing22.xml"/><Relationship Id="rId4"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vmlDrawing" Target="../drawings/vmlDrawing8.vml"/><Relationship Id="rId5" Type="http://schemas.openxmlformats.org/officeDocument/2006/relationships/drawing" Target="../drawings/drawing23.xml"/><Relationship Id="rId4" Type="http://schemas.openxmlformats.org/officeDocument/2006/relationships/printerSettings" Target="../printerSettings/printerSettings6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drawing" Target="../drawings/drawing24.xml"/><Relationship Id="rId4" Type="http://schemas.openxmlformats.org/officeDocument/2006/relationships/printerSettings" Target="../printerSettings/printerSettings7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drawing" Target="../drawings/drawing25.xml"/><Relationship Id="rId4" Type="http://schemas.openxmlformats.org/officeDocument/2006/relationships/printerSettings" Target="../printerSettings/printerSettings7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drawing" Target="../drawings/drawing27.xml"/><Relationship Id="rId4"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drawing" Target="../drawings/drawing28.xml"/><Relationship Id="rId4" Type="http://schemas.openxmlformats.org/officeDocument/2006/relationships/printerSettings" Target="../printerSettings/printerSettings8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drawing" Target="../drawings/drawing29.xml"/><Relationship Id="rId4" Type="http://schemas.openxmlformats.org/officeDocument/2006/relationships/printerSettings" Target="../printerSettings/printerSettings8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drawing" Target="../drawings/drawing30.xml"/><Relationship Id="rId4" Type="http://schemas.openxmlformats.org/officeDocument/2006/relationships/printerSettings" Target="../printerSettings/printerSettings93.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drawing" Target="../drawings/drawing31.xml"/><Relationship Id="rId4" Type="http://schemas.openxmlformats.org/officeDocument/2006/relationships/printerSettings" Target="../printerSettings/printerSettings9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drawing" Target="../drawings/drawing32.xml"/><Relationship Id="rId4" Type="http://schemas.openxmlformats.org/officeDocument/2006/relationships/printerSettings" Target="../printerSettings/printerSettings10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drawing" Target="../drawings/drawing33.xml"/><Relationship Id="rId4" Type="http://schemas.openxmlformats.org/officeDocument/2006/relationships/printerSettings" Target="../printerSettings/printerSettings10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drawing" Target="../drawings/drawing34.xml"/><Relationship Id="rId4" Type="http://schemas.openxmlformats.org/officeDocument/2006/relationships/printerSettings" Target="../printerSettings/printerSettings10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drawing" Target="../drawings/drawing35.xml"/><Relationship Id="rId4" Type="http://schemas.openxmlformats.org/officeDocument/2006/relationships/printerSettings" Target="../printerSettings/printerSettings11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36.xml"/><Relationship Id="rId4" Type="http://schemas.openxmlformats.org/officeDocument/2006/relationships/printerSettings" Target="../printerSettings/printerSettings11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drawing" Target="../drawings/drawing37.xml"/><Relationship Id="rId4" Type="http://schemas.openxmlformats.org/officeDocument/2006/relationships/printerSettings" Target="../printerSettings/printerSettings121.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drawing" Target="../drawings/drawing38.xml"/><Relationship Id="rId4" Type="http://schemas.openxmlformats.org/officeDocument/2006/relationships/printerSettings" Target="../printerSettings/printerSettings125.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drawing" Target="../drawings/drawing39.xml"/><Relationship Id="rId4" Type="http://schemas.openxmlformats.org/officeDocument/2006/relationships/printerSettings" Target="../printerSettings/printerSettings1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3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5" Type="http://schemas.openxmlformats.org/officeDocument/2006/relationships/drawing" Target="../drawings/drawing41.xml"/><Relationship Id="rId4" Type="http://schemas.openxmlformats.org/officeDocument/2006/relationships/printerSettings" Target="../printerSettings/printerSettings1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5.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drawing" Target="../drawings/drawing43.xml"/><Relationship Id="rId4" Type="http://schemas.openxmlformats.org/officeDocument/2006/relationships/printerSettings" Target="../printerSettings/printerSettings1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0.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5.xml"/><Relationship Id="rId1" Type="http://schemas.openxmlformats.org/officeDocument/2006/relationships/printerSettings" Target="../printerSettings/printerSettings1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4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8.xml"/><Relationship Id="rId1" Type="http://schemas.openxmlformats.org/officeDocument/2006/relationships/printerSettings" Target="../printerSettings/printerSettings143.bin"/><Relationship Id="rId4" Type="http://schemas.openxmlformats.org/officeDocument/2006/relationships/comments" Target="../comments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9.xml"/><Relationship Id="rId1" Type="http://schemas.openxmlformats.org/officeDocument/2006/relationships/printerSettings" Target="../printerSettings/printerSettings14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drawing" Target="../drawings/drawing50.xml"/><Relationship Id="rId4" Type="http://schemas.openxmlformats.org/officeDocument/2006/relationships/printerSettings" Target="../printerSettings/printerSettings148.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5" Type="http://schemas.openxmlformats.org/officeDocument/2006/relationships/drawing" Target="../drawings/drawing51.xml"/><Relationship Id="rId4" Type="http://schemas.openxmlformats.org/officeDocument/2006/relationships/printerSettings" Target="../printerSettings/printerSettings152.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5" Type="http://schemas.openxmlformats.org/officeDocument/2006/relationships/drawing" Target="../drawings/drawing52.xml"/><Relationship Id="rId4" Type="http://schemas.openxmlformats.org/officeDocument/2006/relationships/printerSettings" Target="../printerSettings/printerSettings156.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3.xml"/><Relationship Id="rId1" Type="http://schemas.openxmlformats.org/officeDocument/2006/relationships/printerSettings" Target="../printerSettings/printerSettings157.bin"/><Relationship Id="rId4" Type="http://schemas.openxmlformats.org/officeDocument/2006/relationships/comments" Target="../comments5.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60.bin"/><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5" Type="http://schemas.openxmlformats.org/officeDocument/2006/relationships/drawing" Target="../drawings/drawing54.xml"/><Relationship Id="rId4" Type="http://schemas.openxmlformats.org/officeDocument/2006/relationships/printerSettings" Target="../printerSettings/printerSettings161.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drawing" Target="../drawings/drawing55.xml"/><Relationship Id="rId4" Type="http://schemas.openxmlformats.org/officeDocument/2006/relationships/printerSettings" Target="../printerSettings/printerSettings165.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drawing" Target="../drawings/drawing56.xml"/><Relationship Id="rId4" Type="http://schemas.openxmlformats.org/officeDocument/2006/relationships/printerSettings" Target="../printerSettings/printerSettings16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5" Type="http://schemas.openxmlformats.org/officeDocument/2006/relationships/drawing" Target="../drawings/drawing57.xml"/><Relationship Id="rId4" Type="http://schemas.openxmlformats.org/officeDocument/2006/relationships/printerSettings" Target="../printerSettings/printerSettings173.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5" Type="http://schemas.openxmlformats.org/officeDocument/2006/relationships/drawing" Target="../drawings/drawing58.xml"/><Relationship Id="rId4" Type="http://schemas.openxmlformats.org/officeDocument/2006/relationships/printerSettings" Target="../printerSettings/printerSettings177.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5" Type="http://schemas.openxmlformats.org/officeDocument/2006/relationships/drawing" Target="../drawings/drawing59.xml"/><Relationship Id="rId4" Type="http://schemas.openxmlformats.org/officeDocument/2006/relationships/printerSettings" Target="../printerSettings/printerSettings18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84.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5" Type="http://schemas.openxmlformats.org/officeDocument/2006/relationships/drawing" Target="../drawings/drawing60.xml"/><Relationship Id="rId4" Type="http://schemas.openxmlformats.org/officeDocument/2006/relationships/printerSettings" Target="../printerSettings/printerSettings185.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5" Type="http://schemas.openxmlformats.org/officeDocument/2006/relationships/drawing" Target="../drawings/drawing61.xml"/><Relationship Id="rId4" Type="http://schemas.openxmlformats.org/officeDocument/2006/relationships/printerSettings" Target="../printerSettings/printerSettings189.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5" Type="http://schemas.openxmlformats.org/officeDocument/2006/relationships/drawing" Target="../drawings/drawing62.xml"/><Relationship Id="rId4" Type="http://schemas.openxmlformats.org/officeDocument/2006/relationships/printerSettings" Target="../printerSettings/printerSettings193.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5" Type="http://schemas.openxmlformats.org/officeDocument/2006/relationships/drawing" Target="../drawings/drawing63.xml"/><Relationship Id="rId4" Type="http://schemas.openxmlformats.org/officeDocument/2006/relationships/printerSettings" Target="../printerSettings/printerSettings19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98.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5" Type="http://schemas.openxmlformats.org/officeDocument/2006/relationships/drawing" Target="../drawings/drawing65.xml"/><Relationship Id="rId4" Type="http://schemas.openxmlformats.org/officeDocument/2006/relationships/printerSettings" Target="../printerSettings/printerSettings202.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05.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5" Type="http://schemas.openxmlformats.org/officeDocument/2006/relationships/drawing" Target="../drawings/drawing66.xml"/><Relationship Id="rId4" Type="http://schemas.openxmlformats.org/officeDocument/2006/relationships/printerSettings" Target="../printerSettings/printerSettings20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07.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0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drawing" Target="../drawings/drawing7.xml"/><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0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4" Type="http://schemas.openxmlformats.org/officeDocument/2006/relationships/printerSettings" Target="../printerSettings/printerSettings213.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16.bin"/><Relationship Id="rId2" Type="http://schemas.openxmlformats.org/officeDocument/2006/relationships/printerSettings" Target="../printerSettings/printerSettings215.bin"/><Relationship Id="rId1" Type="http://schemas.openxmlformats.org/officeDocument/2006/relationships/printerSettings" Target="../printerSettings/printerSettings214.bin"/><Relationship Id="rId4" Type="http://schemas.openxmlformats.org/officeDocument/2006/relationships/printerSettings" Target="../printerSettings/printerSettings21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9.xml"/><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FF00"/>
  </sheetPr>
  <dimension ref="A1:L97"/>
  <sheetViews>
    <sheetView tabSelected="1" workbookViewId="0">
      <selection activeCell="B6" sqref="B6"/>
    </sheetView>
  </sheetViews>
  <sheetFormatPr baseColWidth="10" defaultColWidth="9.140625" defaultRowHeight="14.25" x14ac:dyDescent="0.25"/>
  <cols>
    <col min="1" max="1" width="1.42578125" style="486" customWidth="1"/>
    <col min="2" max="2" width="27.140625" style="534" customWidth="1"/>
    <col min="3" max="3" width="58.7109375" style="1084" customWidth="1"/>
    <col min="4" max="4" width="20.42578125" style="499" customWidth="1"/>
    <col min="5" max="5" width="9.140625" style="486"/>
    <col min="6" max="6" width="24.85546875" style="486" customWidth="1"/>
    <col min="7" max="16384" width="9.140625" style="486"/>
  </cols>
  <sheetData>
    <row r="1" spans="1:12" x14ac:dyDescent="0.25">
      <c r="A1" s="499"/>
      <c r="B1" s="1041"/>
      <c r="D1" s="1084"/>
    </row>
    <row r="2" spans="1:12" x14ac:dyDescent="0.25">
      <c r="B2" s="1041"/>
      <c r="D2" s="1084"/>
    </row>
    <row r="3" spans="1:12" ht="18" x14ac:dyDescent="0.25">
      <c r="B3" s="1042" t="s">
        <v>1238</v>
      </c>
      <c r="C3" s="118"/>
      <c r="D3" s="1084"/>
      <c r="E3" s="487"/>
      <c r="F3" s="487"/>
      <c r="G3" s="487"/>
    </row>
    <row r="4" spans="1:12" ht="18" x14ac:dyDescent="0.25">
      <c r="B4" s="1043" t="s">
        <v>723</v>
      </c>
      <c r="C4" s="118"/>
      <c r="D4" s="1085"/>
      <c r="G4" s="325"/>
    </row>
    <row r="5" spans="1:12" ht="15.75" x14ac:dyDescent="0.25">
      <c r="B5" s="1041"/>
      <c r="C5" s="118"/>
      <c r="D5" s="764"/>
      <c r="G5" s="313"/>
      <c r="I5" s="489"/>
      <c r="J5" s="489"/>
      <c r="K5" s="489"/>
      <c r="L5" s="489"/>
    </row>
    <row r="6" spans="1:12" ht="15.75" x14ac:dyDescent="0.25">
      <c r="B6" s="1041"/>
      <c r="C6" s="1087"/>
      <c r="D6" s="764"/>
      <c r="G6" s="313"/>
      <c r="I6" s="489"/>
      <c r="J6" s="489"/>
      <c r="K6" s="489"/>
      <c r="L6" s="489"/>
    </row>
    <row r="7" spans="1:12" ht="15.75" x14ac:dyDescent="0.25">
      <c r="B7" s="748" t="s">
        <v>377</v>
      </c>
      <c r="C7" s="1108" t="s">
        <v>3780</v>
      </c>
      <c r="D7" s="764"/>
      <c r="F7" s="6"/>
      <c r="G7" s="86"/>
      <c r="I7" s="6"/>
      <c r="J7" s="489"/>
      <c r="K7" s="489"/>
      <c r="L7" s="489"/>
    </row>
    <row r="8" spans="1:12" ht="15.75" x14ac:dyDescent="0.25">
      <c r="B8" s="1044" t="s">
        <v>1258</v>
      </c>
      <c r="C8" s="1108" t="s">
        <v>3781</v>
      </c>
      <c r="D8" s="1084"/>
      <c r="G8" s="86"/>
      <c r="H8" s="6"/>
      <c r="I8" s="6"/>
      <c r="J8" s="489"/>
      <c r="K8" s="489"/>
      <c r="L8" s="489"/>
    </row>
    <row r="9" spans="1:12" ht="15.75" x14ac:dyDescent="0.25">
      <c r="B9" s="1041"/>
      <c r="D9" s="1084"/>
      <c r="G9" s="86"/>
      <c r="H9" s="6"/>
      <c r="I9" s="6"/>
    </row>
    <row r="10" spans="1:12" ht="26.25" customHeight="1" x14ac:dyDescent="0.25">
      <c r="B10" s="1191" t="s">
        <v>1276</v>
      </c>
      <c r="C10" s="1193"/>
      <c r="D10" s="1086" t="s">
        <v>1274</v>
      </c>
    </row>
    <row r="11" spans="1:12" ht="63.75" customHeight="1" x14ac:dyDescent="0.25">
      <c r="B11" s="646" t="s">
        <v>1277</v>
      </c>
      <c r="C11" s="579" t="s">
        <v>3092</v>
      </c>
      <c r="D11" s="1151">
        <v>45275</v>
      </c>
    </row>
    <row r="12" spans="1:12" ht="33.75" x14ac:dyDescent="0.25">
      <c r="B12" s="646" t="s">
        <v>2586</v>
      </c>
      <c r="C12" s="579" t="s">
        <v>3093</v>
      </c>
      <c r="D12" s="218"/>
    </row>
    <row r="13" spans="1:12" ht="27" customHeight="1" x14ac:dyDescent="0.25">
      <c r="B13" s="1191" t="s">
        <v>1275</v>
      </c>
      <c r="C13" s="1192"/>
      <c r="D13" s="1193"/>
    </row>
    <row r="14" spans="1:12" ht="48" customHeight="1" x14ac:dyDescent="0.25">
      <c r="A14" s="498"/>
      <c r="B14" s="646" t="s">
        <v>1278</v>
      </c>
      <c r="C14" s="108" t="s">
        <v>3094</v>
      </c>
      <c r="D14" s="240">
        <v>43795</v>
      </c>
    </row>
    <row r="15" spans="1:12" ht="47.25" customHeight="1" x14ac:dyDescent="0.25">
      <c r="B15" s="646" t="s">
        <v>1279</v>
      </c>
      <c r="C15" s="579" t="s">
        <v>3095</v>
      </c>
      <c r="D15" s="1151">
        <v>45275</v>
      </c>
    </row>
    <row r="16" spans="1:12" ht="27" customHeight="1" x14ac:dyDescent="0.25">
      <c r="B16" s="1194" t="s">
        <v>1280</v>
      </c>
      <c r="C16" s="1195"/>
      <c r="D16" s="1196"/>
    </row>
    <row r="17" spans="2:4" ht="43.5" customHeight="1" x14ac:dyDescent="0.25">
      <c r="B17" s="646" t="s">
        <v>1281</v>
      </c>
      <c r="C17" s="1197" t="s">
        <v>3096</v>
      </c>
      <c r="D17" s="240">
        <v>42775</v>
      </c>
    </row>
    <row r="18" spans="2:4" ht="61.5" customHeight="1" x14ac:dyDescent="0.25">
      <c r="B18" s="646" t="s">
        <v>2485</v>
      </c>
      <c r="C18" s="1197"/>
      <c r="D18" s="240">
        <v>44137</v>
      </c>
    </row>
    <row r="19" spans="2:4" ht="40.5" customHeight="1" x14ac:dyDescent="0.25">
      <c r="B19" s="646" t="s">
        <v>1282</v>
      </c>
      <c r="C19" s="1197"/>
      <c r="D19" s="240">
        <v>42775</v>
      </c>
    </row>
    <row r="20" spans="2:4" ht="41.25" customHeight="1" x14ac:dyDescent="0.25">
      <c r="B20" s="646" t="s">
        <v>1283</v>
      </c>
      <c r="C20" s="1197"/>
      <c r="D20" s="240">
        <v>42695</v>
      </c>
    </row>
    <row r="21" spans="2:4" ht="54.75" customHeight="1" x14ac:dyDescent="0.25">
      <c r="B21" s="646" t="s">
        <v>1284</v>
      </c>
      <c r="C21" s="1197"/>
      <c r="D21" s="240">
        <v>42695</v>
      </c>
    </row>
    <row r="22" spans="2:4" ht="25.5" customHeight="1" x14ac:dyDescent="0.25">
      <c r="B22" s="1191" t="s">
        <v>1285</v>
      </c>
      <c r="C22" s="1192"/>
      <c r="D22" s="1193"/>
    </row>
    <row r="23" spans="2:4" ht="25.5" customHeight="1" x14ac:dyDescent="0.25">
      <c r="B23" s="1040" t="s">
        <v>1286</v>
      </c>
      <c r="C23" s="991" t="s">
        <v>3457</v>
      </c>
      <c r="D23" s="240">
        <v>44137</v>
      </c>
    </row>
    <row r="24" spans="2:4" ht="25.5" x14ac:dyDescent="0.25">
      <c r="B24" s="1040" t="s">
        <v>2989</v>
      </c>
      <c r="C24" s="579" t="s">
        <v>3097</v>
      </c>
      <c r="D24" s="240">
        <v>44137</v>
      </c>
    </row>
    <row r="25" spans="2:4" ht="25.5" x14ac:dyDescent="0.25">
      <c r="B25" s="1040" t="s">
        <v>2990</v>
      </c>
      <c r="C25" s="579" t="s">
        <v>3098</v>
      </c>
      <c r="D25" s="240">
        <v>44137</v>
      </c>
    </row>
    <row r="26" spans="2:4" ht="25.5" x14ac:dyDescent="0.25">
      <c r="B26" s="1040" t="s">
        <v>1287</v>
      </c>
      <c r="C26" s="579" t="s">
        <v>3099</v>
      </c>
      <c r="D26" s="240">
        <v>42695</v>
      </c>
    </row>
    <row r="27" spans="2:4" ht="33" customHeight="1" x14ac:dyDescent="0.25">
      <c r="B27" s="1040" t="s">
        <v>3557</v>
      </c>
      <c r="C27" s="954" t="s">
        <v>3610</v>
      </c>
      <c r="D27" s="240">
        <v>44893</v>
      </c>
    </row>
    <row r="28" spans="2:4" ht="25.5" x14ac:dyDescent="0.25">
      <c r="B28" s="1040" t="s">
        <v>1288</v>
      </c>
      <c r="C28" s="579" t="s">
        <v>3598</v>
      </c>
      <c r="D28" s="240">
        <v>44893</v>
      </c>
    </row>
    <row r="29" spans="2:4" ht="45" x14ac:dyDescent="0.25">
      <c r="B29" s="1040" t="s">
        <v>1289</v>
      </c>
      <c r="C29" s="579" t="s">
        <v>3100</v>
      </c>
      <c r="D29" s="240">
        <v>44893</v>
      </c>
    </row>
    <row r="30" spans="2:4" ht="25.5" x14ac:dyDescent="0.25">
      <c r="B30" s="1045" t="s">
        <v>1290</v>
      </c>
      <c r="C30" s="579" t="s">
        <v>3101</v>
      </c>
      <c r="D30" s="240">
        <v>44893</v>
      </c>
    </row>
    <row r="31" spans="2:4" ht="45" x14ac:dyDescent="0.25">
      <c r="B31" s="1045" t="s">
        <v>1291</v>
      </c>
      <c r="C31" s="579" t="s">
        <v>3477</v>
      </c>
      <c r="D31" s="240">
        <v>44893</v>
      </c>
    </row>
    <row r="32" spans="2:4" ht="25.5" x14ac:dyDescent="0.25">
      <c r="B32" s="1045" t="s">
        <v>1292</v>
      </c>
      <c r="C32" s="579" t="s">
        <v>3476</v>
      </c>
      <c r="D32" s="240">
        <v>44137</v>
      </c>
    </row>
    <row r="33" spans="2:9" ht="25.5" x14ac:dyDescent="0.25">
      <c r="B33" s="1045" t="s">
        <v>1293</v>
      </c>
      <c r="C33" s="636" t="s">
        <v>3102</v>
      </c>
      <c r="D33" s="240">
        <v>44893</v>
      </c>
    </row>
    <row r="34" spans="2:9" ht="25.5" x14ac:dyDescent="0.25">
      <c r="B34" s="1102" t="s">
        <v>1294</v>
      </c>
      <c r="C34" s="636" t="s">
        <v>3103</v>
      </c>
      <c r="D34" s="713">
        <v>41902</v>
      </c>
    </row>
    <row r="35" spans="2:9" ht="34.5" customHeight="1" x14ac:dyDescent="0.25">
      <c r="B35" s="1102" t="s">
        <v>1295</v>
      </c>
      <c r="C35" s="636" t="s">
        <v>3104</v>
      </c>
      <c r="D35" s="240">
        <v>44893</v>
      </c>
    </row>
    <row r="36" spans="2:9" ht="53.25" customHeight="1" x14ac:dyDescent="0.25">
      <c r="B36" s="1045" t="s">
        <v>2839</v>
      </c>
      <c r="C36" s="579" t="s">
        <v>3105</v>
      </c>
      <c r="D36" s="240">
        <v>44137</v>
      </c>
    </row>
    <row r="37" spans="2:9" ht="33.75" x14ac:dyDescent="0.25">
      <c r="B37" s="1040" t="s">
        <v>2841</v>
      </c>
      <c r="C37" s="579" t="s">
        <v>3106</v>
      </c>
      <c r="D37" s="1123">
        <v>44137</v>
      </c>
      <c r="I37" s="1045"/>
    </row>
    <row r="38" spans="2:9" ht="25.5" x14ac:dyDescent="0.25">
      <c r="B38" s="1040" t="s">
        <v>2842</v>
      </c>
      <c r="C38" s="579" t="s">
        <v>3107</v>
      </c>
      <c r="D38" s="1091"/>
    </row>
    <row r="39" spans="2:9" ht="25.5" x14ac:dyDescent="0.25">
      <c r="B39" s="1040" t="s">
        <v>3561</v>
      </c>
      <c r="C39" s="579" t="s">
        <v>3108</v>
      </c>
      <c r="D39" s="1123">
        <v>44137</v>
      </c>
    </row>
    <row r="40" spans="2:9" ht="25.5" x14ac:dyDescent="0.25">
      <c r="B40" s="1040" t="s">
        <v>2840</v>
      </c>
      <c r="C40" s="579" t="s">
        <v>3109</v>
      </c>
      <c r="D40" s="1123">
        <v>44137</v>
      </c>
    </row>
    <row r="41" spans="2:9" ht="25.5" x14ac:dyDescent="0.25">
      <c r="B41" s="1040" t="s">
        <v>2843</v>
      </c>
      <c r="C41" s="579" t="s">
        <v>3110</v>
      </c>
      <c r="D41" s="240">
        <v>44893</v>
      </c>
    </row>
    <row r="42" spans="2:9" ht="25.5" x14ac:dyDescent="0.25">
      <c r="B42" s="1040" t="s">
        <v>2844</v>
      </c>
      <c r="C42" s="579" t="s">
        <v>3111</v>
      </c>
      <c r="D42" s="1123">
        <v>44137</v>
      </c>
    </row>
    <row r="43" spans="2:9" ht="25.5" x14ac:dyDescent="0.25">
      <c r="B43" s="1040" t="s">
        <v>2845</v>
      </c>
      <c r="C43" s="579" t="s">
        <v>3112</v>
      </c>
      <c r="D43" s="1123">
        <v>44137</v>
      </c>
    </row>
    <row r="44" spans="2:9" ht="25.5" x14ac:dyDescent="0.25">
      <c r="B44" s="1040" t="s">
        <v>2846</v>
      </c>
      <c r="C44" s="579" t="s">
        <v>3113</v>
      </c>
      <c r="D44" s="1123">
        <v>42695</v>
      </c>
    </row>
    <row r="45" spans="2:9" ht="25.5" x14ac:dyDescent="0.25">
      <c r="B45" s="1040" t="s">
        <v>2847</v>
      </c>
      <c r="C45" s="579" t="s">
        <v>3114</v>
      </c>
      <c r="D45" s="1123">
        <v>43432</v>
      </c>
    </row>
    <row r="46" spans="2:9" ht="25.5" x14ac:dyDescent="0.25">
      <c r="B46" s="1040" t="s">
        <v>1296</v>
      </c>
      <c r="C46" s="579" t="s">
        <v>3115</v>
      </c>
      <c r="D46" s="1123">
        <v>41235</v>
      </c>
    </row>
    <row r="47" spans="2:9" ht="25.5" x14ac:dyDescent="0.25">
      <c r="B47" s="1040" t="s">
        <v>1297</v>
      </c>
      <c r="C47" s="1083" t="s">
        <v>3081</v>
      </c>
      <c r="D47" s="240">
        <v>44893</v>
      </c>
    </row>
    <row r="48" spans="2:9" s="945" customFormat="1" ht="25.5" x14ac:dyDescent="0.25">
      <c r="B48" s="1040" t="s">
        <v>1298</v>
      </c>
      <c r="C48" s="579" t="s">
        <v>3116</v>
      </c>
      <c r="D48" s="1123">
        <v>44137</v>
      </c>
    </row>
    <row r="49" spans="2:4" ht="33.75" x14ac:dyDescent="0.25">
      <c r="B49" s="1040" t="s">
        <v>2999</v>
      </c>
      <c r="C49" s="579" t="s">
        <v>3117</v>
      </c>
      <c r="D49" s="1123">
        <v>44137</v>
      </c>
    </row>
    <row r="50" spans="2:4" ht="25.5" x14ac:dyDescent="0.25">
      <c r="B50" s="1040" t="s">
        <v>3000</v>
      </c>
      <c r="C50" s="579" t="s">
        <v>3118</v>
      </c>
      <c r="D50" s="240">
        <v>44893</v>
      </c>
    </row>
    <row r="51" spans="2:4" ht="25.5" x14ac:dyDescent="0.25">
      <c r="B51" s="1040" t="s">
        <v>1299</v>
      </c>
      <c r="C51" s="579" t="s">
        <v>3119</v>
      </c>
      <c r="D51" s="240">
        <v>44893</v>
      </c>
    </row>
    <row r="52" spans="2:4" ht="25.5" x14ac:dyDescent="0.25">
      <c r="B52" s="1040" t="s">
        <v>1300</v>
      </c>
      <c r="C52" s="579" t="s">
        <v>3120</v>
      </c>
      <c r="D52" s="1123">
        <v>44137</v>
      </c>
    </row>
    <row r="53" spans="2:4" ht="33.75" x14ac:dyDescent="0.25">
      <c r="B53" s="1040" t="s">
        <v>1301</v>
      </c>
      <c r="C53" s="579" t="s">
        <v>3121</v>
      </c>
      <c r="D53" s="240">
        <v>44893</v>
      </c>
    </row>
    <row r="54" spans="2:4" ht="25.5" x14ac:dyDescent="0.25">
      <c r="B54" s="1040" t="s">
        <v>3562</v>
      </c>
      <c r="C54" s="579" t="s">
        <v>3082</v>
      </c>
      <c r="D54" s="240">
        <v>44893</v>
      </c>
    </row>
    <row r="55" spans="2:4" ht="25.5" x14ac:dyDescent="0.25">
      <c r="B55" s="1040" t="s">
        <v>3563</v>
      </c>
      <c r="C55" s="579" t="s">
        <v>3122</v>
      </c>
      <c r="D55" s="1123">
        <v>44137</v>
      </c>
    </row>
    <row r="56" spans="2:4" ht="27.75" customHeight="1" x14ac:dyDescent="0.25">
      <c r="B56" s="1191" t="s">
        <v>1302</v>
      </c>
      <c r="C56" s="1192"/>
      <c r="D56" s="1193"/>
    </row>
    <row r="57" spans="2:4" ht="33" customHeight="1" x14ac:dyDescent="0.25">
      <c r="B57" s="646" t="s">
        <v>2584</v>
      </c>
      <c r="C57" s="1173" t="s">
        <v>3123</v>
      </c>
      <c r="D57" s="1171">
        <v>42292</v>
      </c>
    </row>
    <row r="58" spans="2:4" ht="33" customHeight="1" x14ac:dyDescent="0.25">
      <c r="B58" s="646" t="s">
        <v>1303</v>
      </c>
      <c r="C58" s="1175"/>
      <c r="D58" s="1172"/>
    </row>
    <row r="59" spans="2:4" ht="48.75" customHeight="1" x14ac:dyDescent="0.25">
      <c r="B59" s="646" t="s">
        <v>2585</v>
      </c>
      <c r="C59" s="579" t="s">
        <v>3124</v>
      </c>
      <c r="D59" s="240">
        <v>42720</v>
      </c>
    </row>
    <row r="60" spans="2:4" ht="33" customHeight="1" x14ac:dyDescent="0.25">
      <c r="B60" s="1046" t="s">
        <v>1304</v>
      </c>
      <c r="C60" s="636" t="s">
        <v>3125</v>
      </c>
      <c r="D60" s="713">
        <v>41586</v>
      </c>
    </row>
    <row r="61" spans="2:4" ht="48.75" customHeight="1" x14ac:dyDescent="0.25">
      <c r="B61" s="646" t="s">
        <v>1305</v>
      </c>
      <c r="C61" s="636" t="s">
        <v>3126</v>
      </c>
      <c r="D61" s="713">
        <v>42401</v>
      </c>
    </row>
    <row r="62" spans="2:4" ht="33" customHeight="1" x14ac:dyDescent="0.25">
      <c r="B62" s="646" t="s">
        <v>1306</v>
      </c>
      <c r="C62" s="636"/>
      <c r="D62" s="713">
        <v>41586</v>
      </c>
    </row>
    <row r="63" spans="2:4" ht="33" customHeight="1" x14ac:dyDescent="0.25">
      <c r="B63" s="785" t="s">
        <v>2581</v>
      </c>
      <c r="C63" s="1173" t="s">
        <v>3127</v>
      </c>
      <c r="D63" s="713">
        <v>43056</v>
      </c>
    </row>
    <row r="64" spans="2:4" ht="33" customHeight="1" x14ac:dyDescent="0.25">
      <c r="B64" s="785" t="s">
        <v>1307</v>
      </c>
      <c r="C64" s="1174"/>
      <c r="D64" s="713">
        <v>43056</v>
      </c>
    </row>
    <row r="65" spans="2:4" ht="33" customHeight="1" x14ac:dyDescent="0.25">
      <c r="B65" s="785" t="s">
        <v>2582</v>
      </c>
      <c r="C65" s="1174"/>
      <c r="D65" s="713">
        <v>43056</v>
      </c>
    </row>
    <row r="66" spans="2:4" ht="33" customHeight="1" x14ac:dyDescent="0.25">
      <c r="B66" s="785" t="s">
        <v>2583</v>
      </c>
      <c r="C66" s="1175"/>
      <c r="D66" s="713">
        <v>43056</v>
      </c>
    </row>
    <row r="67" spans="2:4" ht="24.75" customHeight="1" x14ac:dyDescent="0.25">
      <c r="B67" s="1176" t="s">
        <v>1308</v>
      </c>
      <c r="C67" s="1177"/>
      <c r="D67" s="1178"/>
    </row>
    <row r="68" spans="2:4" ht="15" customHeight="1" x14ac:dyDescent="0.25">
      <c r="B68" s="785" t="s">
        <v>975</v>
      </c>
      <c r="C68" s="1173" t="s">
        <v>3128</v>
      </c>
      <c r="D68" s="240">
        <v>42775</v>
      </c>
    </row>
    <row r="69" spans="2:4" ht="15" customHeight="1" x14ac:dyDescent="0.25">
      <c r="B69" s="785" t="s">
        <v>980</v>
      </c>
      <c r="C69" s="1174"/>
      <c r="D69" s="240">
        <v>41353</v>
      </c>
    </row>
    <row r="70" spans="2:4" ht="15" customHeight="1" x14ac:dyDescent="0.25">
      <c r="B70" s="785" t="s">
        <v>979</v>
      </c>
      <c r="C70" s="1174"/>
      <c r="D70" s="240">
        <v>42775</v>
      </c>
    </row>
    <row r="71" spans="2:4" ht="15" customHeight="1" x14ac:dyDescent="0.25">
      <c r="B71" s="785" t="s">
        <v>978</v>
      </c>
      <c r="C71" s="1175"/>
      <c r="D71" s="240">
        <v>41902</v>
      </c>
    </row>
    <row r="72" spans="2:4" ht="19.5" customHeight="1" x14ac:dyDescent="0.25">
      <c r="B72" s="1179" t="s">
        <v>704</v>
      </c>
      <c r="C72" s="1180"/>
      <c r="D72" s="1181"/>
    </row>
    <row r="73" spans="2:4" ht="31.5" customHeight="1" x14ac:dyDescent="0.25">
      <c r="B73" s="1047" t="s">
        <v>2587</v>
      </c>
      <c r="C73" s="864" t="s">
        <v>2579</v>
      </c>
      <c r="D73" s="713">
        <v>43056</v>
      </c>
    </row>
    <row r="74" spans="2:4" ht="39.75" customHeight="1" x14ac:dyDescent="0.25">
      <c r="B74" s="1047" t="s">
        <v>2588</v>
      </c>
      <c r="C74" s="769" t="s">
        <v>3129</v>
      </c>
      <c r="D74" s="713">
        <v>44893</v>
      </c>
    </row>
    <row r="75" spans="2:4" ht="37.5" customHeight="1" x14ac:dyDescent="0.25">
      <c r="B75" s="1047" t="s">
        <v>2589</v>
      </c>
      <c r="C75" s="737" t="s">
        <v>3130</v>
      </c>
      <c r="D75" s="240">
        <v>44893</v>
      </c>
    </row>
    <row r="76" spans="2:4" ht="48.75" customHeight="1" x14ac:dyDescent="0.25">
      <c r="B76" s="1103" t="s">
        <v>2835</v>
      </c>
      <c r="C76" s="737" t="s">
        <v>3131</v>
      </c>
      <c r="D76" s="713">
        <v>43479</v>
      </c>
    </row>
    <row r="77" spans="2:4" ht="56.25" x14ac:dyDescent="0.25">
      <c r="B77" s="1131" t="s">
        <v>3087</v>
      </c>
      <c r="C77" s="737" t="s">
        <v>3131</v>
      </c>
      <c r="D77" s="713">
        <v>43479</v>
      </c>
    </row>
    <row r="79" spans="2:4" ht="33.75" customHeight="1" x14ac:dyDescent="0.25"/>
    <row r="80" spans="2:4" hidden="1" x14ac:dyDescent="0.25"/>
    <row r="81" spans="2:3" ht="21.75" hidden="1" customHeight="1" x14ac:dyDescent="0.25">
      <c r="B81" s="609" t="s">
        <v>596</v>
      </c>
      <c r="C81" s="1088"/>
    </row>
    <row r="82" spans="2:3" hidden="1" x14ac:dyDescent="0.25">
      <c r="B82" s="1184" t="s">
        <v>42</v>
      </c>
      <c r="C82" s="1187" t="s">
        <v>1026</v>
      </c>
    </row>
    <row r="83" spans="2:3" hidden="1" x14ac:dyDescent="0.25">
      <c r="B83" s="1185"/>
      <c r="C83" s="1188"/>
    </row>
    <row r="84" spans="2:3" hidden="1" x14ac:dyDescent="0.25">
      <c r="B84" s="1185"/>
      <c r="C84" s="1188"/>
    </row>
    <row r="85" spans="2:3" hidden="1" x14ac:dyDescent="0.25">
      <c r="B85" s="1185"/>
      <c r="C85" s="1188"/>
    </row>
    <row r="86" spans="2:3" hidden="1" x14ac:dyDescent="0.25">
      <c r="B86" s="1185"/>
      <c r="C86" s="1188"/>
    </row>
    <row r="87" spans="2:3" hidden="1" x14ac:dyDescent="0.25">
      <c r="B87" s="1185"/>
      <c r="C87" s="1188"/>
    </row>
    <row r="88" spans="2:3" ht="50.25" hidden="1" customHeight="1" x14ac:dyDescent="0.25">
      <c r="B88" s="1186"/>
      <c r="C88" s="1189"/>
    </row>
    <row r="89" spans="2:3" hidden="1" x14ac:dyDescent="0.25">
      <c r="B89" s="1182" t="s">
        <v>597</v>
      </c>
      <c r="C89" s="1190" t="s">
        <v>1027</v>
      </c>
    </row>
    <row r="90" spans="2:3" ht="15" hidden="1" customHeight="1" x14ac:dyDescent="0.25">
      <c r="B90" s="1183"/>
      <c r="C90" s="1190"/>
    </row>
    <row r="91" spans="2:3" hidden="1" x14ac:dyDescent="0.25">
      <c r="B91" s="1183"/>
      <c r="C91" s="1190"/>
    </row>
    <row r="92" spans="2:3" hidden="1" x14ac:dyDescent="0.25">
      <c r="B92" s="1183"/>
      <c r="C92" s="1190"/>
    </row>
    <row r="93" spans="2:3" hidden="1" x14ac:dyDescent="0.25">
      <c r="B93" s="1183"/>
      <c r="C93" s="1190"/>
    </row>
    <row r="94" spans="2:3" ht="36.75" hidden="1" customHeight="1" x14ac:dyDescent="0.25">
      <c r="B94" s="1183"/>
      <c r="C94" s="1190"/>
    </row>
    <row r="95" spans="2:3" ht="87.75" hidden="1" customHeight="1" x14ac:dyDescent="0.25">
      <c r="B95" s="1183"/>
      <c r="C95" s="1190"/>
    </row>
    <row r="96" spans="2:3" ht="33.75" customHeight="1" x14ac:dyDescent="0.25"/>
    <row r="97" ht="15" customHeight="1" x14ac:dyDescent="0.25"/>
  </sheetData>
  <sheetProtection algorithmName="SHA-512" hashValue="D2wXu7WUN9RGdRgE7fUdCIdp7nx9GW54jqA9AqpDz2CN1F81jUGm2XU4Bsznb3O3M7DhP1HXIfTIikoibGpIjQ==" saltValue="FZWbGcautqfTy+vr7JzkSA==" spinCount="100000" sheet="1" objects="1" scenarios="1"/>
  <customSheetViews>
    <customSheetView guid="{6425AD40-BB5F-4DDC-B7E5-93EC90B05160}" showGridLines="0" hiddenRows="1" showRuler="0">
      <selection activeCell="H21" sqref="H21"/>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&amp;A&amp;C&amp;"Arial,Standard"&amp;8OnkoZert&amp;R&amp;"Arial,Standard"&amp;8Seite &amp;P</oddFooter>
      </headerFooter>
    </customSheetView>
    <customSheetView guid="{AF106B3B-DB47-4EE6-B02F-A5A2E64FC756}" showGridLines="0" hiddenRows="1" showRuler="0">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&amp;A&amp;C&amp;"Arial,Standard"&amp;8OnkoZert&amp;R&amp;"Arial,Standard"&amp;8Seite &amp;P</oddFooter>
      </headerFooter>
    </customSheetView>
    <customSheetView guid="{4E1C455B-12B1-4412-865D-AAA8CB898B14}" showGridLines="0" hiddenRows="1" showRuler="0">
      <selection activeCell="H21" sqref="H21"/>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&amp;A&amp;C&amp;"Arial,Standard"&amp;8OnkoZert&amp;R&amp;"Arial,Standard"&amp;8Seite &amp;P</oddFooter>
      </headerFooter>
    </customSheetView>
  </customSheetViews>
  <mergeCells count="16">
    <mergeCell ref="B13:D13"/>
    <mergeCell ref="B10:C10"/>
    <mergeCell ref="B16:D16"/>
    <mergeCell ref="B22:D22"/>
    <mergeCell ref="B56:D56"/>
    <mergeCell ref="C17:C21"/>
    <mergeCell ref="D57:D58"/>
    <mergeCell ref="C63:C66"/>
    <mergeCell ref="B67:D67"/>
    <mergeCell ref="B72:D72"/>
    <mergeCell ref="B89:B95"/>
    <mergeCell ref="B82:B88"/>
    <mergeCell ref="C82:C88"/>
    <mergeCell ref="C89:C95"/>
    <mergeCell ref="C57:C58"/>
    <mergeCell ref="C68:C71"/>
  </mergeCells>
  <phoneticPr fontId="11" type="noConversion"/>
  <hyperlinks>
    <hyperlink ref="B11" location="Datenfelder!A1" display="Datenfelder!A1" xr:uid="{00000000-0004-0000-0000-000000000000}"/>
    <hyperlink ref="B12" location="'XML-Struktur'!A1" display="'XML-Struktur'!A1" xr:uid="{00000000-0004-0000-0000-000001000000}"/>
    <hyperlink ref="B15" location="'KB-Verifizierung'!A1" display="'KB-Verifizierung'!A1" xr:uid="{00000000-0004-0000-0000-000002000000}"/>
    <hyperlink ref="B17" location="'KB-Operativer Primärfall'!A1" display="'KB-Operativer Primärfall'!A1" xr:uid="{00000000-0004-0000-0000-000003000000}"/>
    <hyperlink ref="B19" location="'KB-Endoskopischer Primärfall'!A1" display="'KB-Endoskopischer Primärfall'!A1" xr:uid="{00000000-0004-0000-0000-000004000000}"/>
    <hyperlink ref="B20" location="'KB-n. operiert (palliativ)'!A1" display="'KB-n. operiert (palliativ)'!A1" xr:uid="{00000000-0004-0000-0000-000005000000}"/>
    <hyperlink ref="B21" location="'KB-n. operiert (kurativ)'!A1" display="'KB-n. operiert (kurativ)'!A1" xr:uid="{00000000-0004-0000-0000-000006000000}"/>
    <hyperlink ref="B57" location="'Matrix-Kolon'!A1" display="'Matrix-Kolon'!A1" xr:uid="{00000000-0004-0000-0000-000007000000}"/>
    <hyperlink ref="B58" location="'Matrix-Rektum'!A1" display="'Matrix-Rektum'!A1" xr:uid="{00000000-0004-0000-0000-000008000000}"/>
    <hyperlink ref="B59" location="'Matrix - Verifizierung'!A1" display="'Matrix - Verifizierung'!A1" xr:uid="{00000000-0004-0000-0000-000009000000}"/>
    <hyperlink ref="B61" location="'Matrix - Berechnung Zellen'!A1" display="Matrix - Berechnung Zellen" xr:uid="{00000000-0004-0000-0000-00000A000000}"/>
    <hyperlink ref="B63" location="'Matrix - KM-Zellen DFS I'!A1" display="'Matrix - KM-Zellen DFS I'!A1" xr:uid="{00000000-0004-0000-0000-00000B000000}"/>
    <hyperlink ref="B74" location="'Appendix - Adenokarzinome'!A1" display="'Appendix - Adenokarzinome'!A1" xr:uid="{00000000-0004-0000-0000-00000C000000}"/>
    <hyperlink ref="B64" location="'Matrix - KM-Zellen DFS II'!A1" display="Matrix - KM-Zellen DFS II" xr:uid="{00000000-0004-0000-0000-00000D000000}"/>
    <hyperlink ref="B65" location="'Matrix - KM-Zellen OAS I'!A1" display="'Matrix - KM-Zellen OAS I'!A1" xr:uid="{00000000-0004-0000-0000-00000E000000}"/>
    <hyperlink ref="B66" location="'Matrix - KM-Zellen OAS II'!A1" display="'Matrix - KM-Zellen OAS II'!A1" xr:uid="{00000000-0004-0000-0000-00000F000000}"/>
    <hyperlink ref="B75" location="'Appendix - Fallzuordnung'!A1" display="'Appendix - Fallzuordnung'!A1" xr:uid="{00000000-0004-0000-0000-000010000000}"/>
    <hyperlink ref="B62" location="'Matrix - KM-Zellen allg.'!A1" display="Matrix - KM - Zellen allg." xr:uid="{00000000-0004-0000-0000-000011000000}"/>
    <hyperlink ref="B68" location="'Kaplan-Meier DFS I'!A1" display="Kaplan-Meier DFS I" xr:uid="{00000000-0004-0000-0000-000012000000}"/>
    <hyperlink ref="B69" location="'Kaplan-Meier DFS II'!A1" display="Kaplan-Meier DFS II" xr:uid="{00000000-0004-0000-0000-000013000000}"/>
    <hyperlink ref="B70" location="'Kaplan-Meier OAS I'!A1" display="Kaplan-Meier OAS I" xr:uid="{00000000-0004-0000-0000-000014000000}"/>
    <hyperlink ref="B71" location="'Kaplan-Meier OAS II'!A1" display="Kaplan-Meier OAS II" xr:uid="{00000000-0004-0000-0000-000015000000}"/>
    <hyperlink ref="B14" location="Basisdaten!A1" display="Basisdaten!A1" xr:uid="{00000000-0004-0000-0000-000016000000}"/>
    <hyperlink ref="B60" location="'Matrix - Follow-Up-Meldungen'!A1" display="Matrix - Follow-Up-Meldungen" xr:uid="{00000000-0004-0000-0000-000017000000}"/>
    <hyperlink ref="B44" location="'KB-19 (Mortalität postop.)'!A1" display="'KB-19 (Mortalität postop.)'!A1" xr:uid="{00000000-0004-0000-0000-000018000000}"/>
    <hyperlink ref="B32" location="'KB-7 (Erfassung Fam.anamnese)'!A1" display="KB - Kennzahl Nr. 7b" xr:uid="{00000000-0004-0000-0000-000019000000}"/>
    <hyperlink ref="B24" location="'KB-2a (Präth. Fallvorstellung)'!A1" display="'KB-2a (Präth. Fallvorstellung)'!A1" xr:uid="{00000000-0004-0000-0000-00001A000000}"/>
    <hyperlink ref="B25" location="'KB-2b (Präth. Vorstellung)'!A1" display="'KB-2b (Präth. Vorstellung)'!A1" xr:uid="{00000000-0004-0000-0000-00001B000000}"/>
    <hyperlink ref="B26" location="'KB-3 (Posto. Fallvorstellung)'!A1" display="KB - Kennzahl Nr. 3" xr:uid="{00000000-0004-0000-0000-00001C000000}"/>
    <hyperlink ref="B28" location="'KB-5a (Beratung Sozaldienst)'!A1" display="KB - Kennzahl Nr. 5a" xr:uid="{00000000-0004-0000-0000-00001F000000}"/>
    <hyperlink ref="B29" location="'KB-5b (Beratung Sozaldienst)'!A1" display="KB - Kennzahl Nr. 5b" xr:uid="{00000000-0004-0000-0000-000020000000}"/>
    <hyperlink ref="B30" location="'KB-6a (Studienteilnahme)'!A1" display="KB - Kennzahl Nr. 6a" xr:uid="{00000000-0004-0000-0000-000021000000}"/>
    <hyperlink ref="B31" location="'KB-6b (Studienteilnahme) '!A1" display="KB - Kennzahl Nr. 6b" xr:uid="{00000000-0004-0000-0000-000022000000}"/>
    <hyperlink ref="B33" location="'KB-8 (Genetische Beratung)'!A1" display="KB - Kennzahl Nr. 8b" xr:uid="{00000000-0004-0000-0000-000023000000}"/>
    <hyperlink ref="B34" location="'KB-9 (Immunhisto MMR)'!A1" display="KB - Kennzahl Nr. 9" xr:uid="{00000000-0004-0000-0000-000024000000}"/>
    <hyperlink ref="B36" location="'KB-11 (Komplikationsrate)'!A1" display="'KB-11 (Komplikationsrate)'!A1" xr:uid="{00000000-0004-0000-0000-000025000000}"/>
    <hyperlink ref="B37" location="'KB-12 (Mesorektale Faszie)'!A1" display="'KB-12 (Mesorektale Faszie)'!A1" xr:uid="{00000000-0004-0000-0000-000027000000}"/>
    <hyperlink ref="B38" location="'KB-13 (Operative PF Kolon)'!A1" display="'KB-13 (Operative PF Kolon)'!A1" xr:uid="{00000000-0004-0000-0000-000028000000}"/>
    <hyperlink ref="B39" location="'KB-14 (Operative PF Rektum)'!A1" display="'KB-14 (Operative PF Rektum)'!A1" xr:uid="{00000000-0004-0000-0000-000029000000}"/>
    <hyperlink ref="B40" location="'KB-15 (Revisions-OPs Kolon)'!A1" display="'KB-15 (Revisions-OPs Kolon)'!A1" xr:uid="{00000000-0004-0000-0000-00002A000000}"/>
    <hyperlink ref="B41" location="'KB-16 (Revisions-OPs Rektum)'!A1" display="'KB-16 (Revisions-OPs Rektum)'!A1" xr:uid="{00000000-0004-0000-0000-00002B000000}"/>
    <hyperlink ref="B42" location="'KB-17 (Anastomosenins. Kolon)'!A1" display="'KB-17 (Anastomosenins. Kolon)'!A1" xr:uid="{00000000-0004-0000-0000-00002D000000}"/>
    <hyperlink ref="B43" location="'KB-18 (Anastomosenins. Rekt.)'!A1" display="'KB-18 (Anastomosenins. Rekt.)'!A1" xr:uid="{00000000-0004-0000-0000-00002E000000}"/>
    <hyperlink ref="B45" location="'KB-20 (Lokale R0-R.Rektum)'!A1" display="'KB-20 (Lokale R0-R.Rektum)'!A1" xr:uid="{00000000-0004-0000-0000-00002F000000}"/>
    <hyperlink ref="B46" location="'KB-21 (Stomaanzeichnung)'!A1" display="'KB-21 (Stomaanzeichnung)'!A1" xr:uid="{00000000-0004-0000-0000-000030000000}"/>
    <hyperlink ref="B48" location="'KB-23 (Adj. Chemo Kolon)'!A1" display="'KB-23 (Adj. Chemo Kolon)'!A1" xr:uid="{00000000-0004-0000-0000-000031000000}"/>
    <hyperlink ref="B50" location="'KB-25 (Qualität Rektum-P.)'!A1" display="'KB-25 (Qualität Rektum-P.)'!A1" xr:uid="{00000000-0004-0000-0000-000032000000}"/>
    <hyperlink ref="B52" location="'KB-27 (Lymphknotenuntersg)'!A1" display="'KB-27 (Lymphknotenuntersg)'!A1" xr:uid="{00000000-0004-0000-0000-000033000000}"/>
    <hyperlink ref="B53" location="'KB-28 - (Beginn adj. Chemoth.)'!A1" display="'KB-28 - (Beginn adj. Chemoth.)'!A1" xr:uid="{00000000-0004-0000-0000-000034000000}"/>
    <hyperlink ref="B55" location="'KB 30 (Strahlentherapiedosis)'!A1" display="'KB 30 (Strahlentherapiedosis)'!A1" xr:uid="{00000000-0004-0000-0000-000035000000}"/>
    <hyperlink ref="B18" location="'KB-Transanale Vollwandexzision'!A1" display="'KB-Transanale Vollwandexzision'!A1" xr:uid="{00000000-0004-0000-0000-000036000000}"/>
    <hyperlink ref="B73" location="'Appendix - Patientenprofil'!A1" display="'Appendix - Patientenprofil'!A1" xr:uid="{00000000-0004-0000-0000-000037000000}"/>
    <hyperlink ref="B35" location="'KB-10 (RAS u BRAF)'!A1" display="'KB-10 (RAS u BRAF)'!A1" xr:uid="{00000000-0004-0000-0000-000038000000}"/>
    <hyperlink ref="B49" location="'KB-24 (Kombinat.chemoth)'!A1" display="'KB-24 (Kombinat.chemoth)'!A1" xr:uid="{00000000-0004-0000-0000-000039000000}"/>
    <hyperlink ref="B51" location="'KB-26 (Befundbericht)'!A1" display="'KB-26 (Befundbericht)'!A1" xr:uid="{00000000-0004-0000-0000-00003A000000}"/>
    <hyperlink ref="B76" location="EDIUM!A1" display="EDIUM" xr:uid="{00000000-0004-0000-0000-00003B000000}"/>
    <hyperlink ref="B23" location="'KB-1 (neuauf.Rezidiv Fernmeta)'!A1" display="'KB-1 (neuauf.Rezidiv Fernmeta)'!A1" xr:uid="{00000000-0004-0000-0000-00003C000000}"/>
    <hyperlink ref="B47" location="'KB-22 (Lebermetastasenresek.)'!A1" display="'KB-22 (Lebermetastasenresek.)'!A1" xr:uid="{00000000-0004-0000-0000-00003D000000}"/>
    <hyperlink ref="B54" location="'KB 29 (MTL22-Indikator)'!A1" display="'KB 29 (MTL22-Indikator)'!A1" xr:uid="{00000000-0004-0000-0000-00003E000000}"/>
    <hyperlink ref="B77" location="'EDIUM Datenblatt'!A1" display="EDIUM-Datenblatt" xr:uid="{54D77A7C-2722-4630-B79D-FDEC7CA7B4F7}"/>
    <hyperlink ref="B27" location="'KB-4 (Psychoonkol. Screening)'!A1" display="'KB-4 (Psychoonkol. Screening)'!A1" xr:uid="{E80D3D12-9EE5-4040-BE7C-DC6613F89528}"/>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&amp;A&amp;C&amp;"Arial,Standard"&amp;8OnkoZert&amp;R&amp;"Arial,Standard"&amp;8Seite &amp;P</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L74"/>
  <sheetViews>
    <sheetView workbookViewId="0"/>
  </sheetViews>
  <sheetFormatPr baseColWidth="10" defaultColWidth="9" defaultRowHeight="14.25" x14ac:dyDescent="0.2"/>
  <cols>
    <col min="1" max="1" width="2.85546875" style="74" customWidth="1"/>
    <col min="2" max="2" width="56.28515625" style="74" customWidth="1"/>
    <col min="3" max="4" width="31.85546875" style="74" customWidth="1"/>
    <col min="5" max="5" width="20.140625" style="74" customWidth="1"/>
    <col min="6" max="6" width="16.7109375" style="74" customWidth="1"/>
    <col min="7" max="16384" width="9" style="74"/>
  </cols>
  <sheetData>
    <row r="1" spans="1:12" x14ac:dyDescent="0.2">
      <c r="A1" s="268"/>
    </row>
    <row r="3" spans="1:12" ht="50.25" customHeight="1" x14ac:dyDescent="0.25">
      <c r="B3" s="738" t="s">
        <v>2438</v>
      </c>
      <c r="C3" s="62"/>
      <c r="E3" s="62"/>
      <c r="F3" s="62"/>
      <c r="G3" s="62"/>
    </row>
    <row r="4" spans="1:12" ht="35.25" customHeight="1" x14ac:dyDescent="0.25">
      <c r="B4" s="779" t="s">
        <v>2448</v>
      </c>
      <c r="C4" s="62"/>
      <c r="D4" s="62"/>
      <c r="E4" s="84"/>
      <c r="G4" s="85"/>
    </row>
    <row r="5" spans="1:12" ht="63" x14ac:dyDescent="0.2">
      <c r="B5" s="748" t="s">
        <v>2458</v>
      </c>
      <c r="C5" s="6"/>
      <c r="D5" s="6"/>
      <c r="E5" s="41"/>
      <c r="F5" s="6"/>
      <c r="G5" s="86"/>
      <c r="I5" s="6"/>
      <c r="J5" s="83"/>
      <c r="K5" s="83"/>
      <c r="L5" s="83"/>
    </row>
    <row r="6" spans="1:12" ht="15.75" x14ac:dyDescent="0.2">
      <c r="B6" s="1214"/>
      <c r="C6" s="1214"/>
      <c r="D6" s="6"/>
      <c r="E6" s="41" t="str">
        <f>Inhalt!$C$7</f>
        <v>V. OncoBox: N1.1.1 (231215)</v>
      </c>
      <c r="G6" s="86"/>
      <c r="H6" s="6"/>
      <c r="I6" s="6"/>
      <c r="J6" s="83"/>
      <c r="K6" s="83"/>
      <c r="L6" s="83"/>
    </row>
    <row r="7" spans="1:12" ht="15.75" x14ac:dyDescent="0.2">
      <c r="E7" s="41" t="str">
        <f>Inhalt!$C$8</f>
        <v>V. Spezifikation: N1.1.1 (231215)</v>
      </c>
      <c r="G7" s="86"/>
      <c r="H7" s="6"/>
      <c r="I7" s="6"/>
    </row>
    <row r="8" spans="1:12" x14ac:dyDescent="0.2">
      <c r="E8" s="154"/>
      <c r="G8" s="41"/>
    </row>
    <row r="9" spans="1:12" ht="27" customHeight="1" x14ac:dyDescent="0.25">
      <c r="E9" s="1590" t="s">
        <v>1735</v>
      </c>
      <c r="F9" s="1591"/>
    </row>
    <row r="12" spans="1:12" ht="26.25" x14ac:dyDescent="0.25">
      <c r="B12" s="745" t="s">
        <v>2450</v>
      </c>
      <c r="C12" s="126"/>
      <c r="D12" s="1606" t="s">
        <v>2449</v>
      </c>
      <c r="E12" s="1597"/>
      <c r="F12" s="1597"/>
    </row>
    <row r="13" spans="1:12" x14ac:dyDescent="0.2">
      <c r="B13" s="1266" t="s">
        <v>2130</v>
      </c>
      <c r="C13" s="1266"/>
      <c r="D13" s="1611" t="s">
        <v>2459</v>
      </c>
      <c r="E13" s="1611"/>
      <c r="F13" s="1612"/>
    </row>
    <row r="14" spans="1:12" x14ac:dyDescent="0.2">
      <c r="B14" s="1595"/>
      <c r="C14" s="1595"/>
      <c r="D14" s="1611"/>
      <c r="E14" s="1611"/>
      <c r="F14" s="1612"/>
    </row>
    <row r="15" spans="1:12" x14ac:dyDescent="0.2">
      <c r="B15" s="1595"/>
      <c r="C15" s="1595"/>
      <c r="D15" s="1611"/>
      <c r="E15" s="1611"/>
      <c r="F15" s="1612"/>
    </row>
    <row r="16" spans="1:12" x14ac:dyDescent="0.2">
      <c r="B16" s="1595"/>
      <c r="C16" s="1595"/>
      <c r="D16" s="1611"/>
      <c r="E16" s="1611"/>
      <c r="F16" s="1612"/>
    </row>
    <row r="17" spans="2:6" x14ac:dyDescent="0.2">
      <c r="B17" s="1595"/>
      <c r="C17" s="1595"/>
      <c r="D17" s="1611"/>
      <c r="E17" s="1611"/>
      <c r="F17" s="1612"/>
    </row>
    <row r="18" spans="2:6" x14ac:dyDescent="0.2">
      <c r="B18" s="1595"/>
      <c r="C18" s="1595"/>
      <c r="D18" s="1611"/>
      <c r="E18" s="1611"/>
      <c r="F18" s="1612"/>
    </row>
    <row r="19" spans="2:6" x14ac:dyDescent="0.2">
      <c r="B19" s="1595"/>
      <c r="C19" s="1595"/>
      <c r="D19" s="1611"/>
      <c r="E19" s="1611"/>
      <c r="F19" s="1612"/>
    </row>
    <row r="20" spans="2:6" x14ac:dyDescent="0.2">
      <c r="B20" s="1595"/>
      <c r="C20" s="1595"/>
      <c r="D20" s="1611"/>
      <c r="E20" s="1611"/>
      <c r="F20" s="1612"/>
    </row>
    <row r="21" spans="2:6" x14ac:dyDescent="0.2">
      <c r="B21" s="1595"/>
      <c r="C21" s="1595"/>
      <c r="D21" s="1611"/>
      <c r="E21" s="1611"/>
      <c r="F21" s="1612"/>
    </row>
    <row r="22" spans="2:6" x14ac:dyDescent="0.2">
      <c r="B22" s="1595"/>
      <c r="C22" s="1595"/>
      <c r="D22" s="1611"/>
      <c r="E22" s="1611"/>
      <c r="F22" s="1612"/>
    </row>
    <row r="23" spans="2:6" x14ac:dyDescent="0.2">
      <c r="B23" s="1267"/>
      <c r="C23" s="1267"/>
      <c r="D23" s="1611"/>
      <c r="E23" s="1611"/>
      <c r="F23" s="1612"/>
    </row>
    <row r="44" spans="2:3" x14ac:dyDescent="0.2">
      <c r="C44" s="105"/>
    </row>
    <row r="46" spans="2:3" ht="31.5" x14ac:dyDescent="0.25">
      <c r="B46" s="743" t="s">
        <v>2451</v>
      </c>
    </row>
    <row r="48" spans="2:3" ht="25.5" x14ac:dyDescent="0.2">
      <c r="B48" s="201" t="s">
        <v>2452</v>
      </c>
    </row>
    <row r="49" spans="2:6" ht="40.5" customHeight="1" x14ac:dyDescent="0.2">
      <c r="B49" s="81" t="s">
        <v>2453</v>
      </c>
      <c r="C49" s="81" t="s">
        <v>2454</v>
      </c>
      <c r="D49" s="81" t="s">
        <v>2455</v>
      </c>
      <c r="E49" s="81" t="s">
        <v>2456</v>
      </c>
      <c r="F49" s="82" t="s">
        <v>2457</v>
      </c>
    </row>
    <row r="50" spans="2:6" ht="67.5" x14ac:dyDescent="0.2">
      <c r="B50" s="130" t="s">
        <v>2282</v>
      </c>
      <c r="C50" s="130" t="s">
        <v>2050</v>
      </c>
      <c r="D50" s="134" t="s">
        <v>204</v>
      </c>
      <c r="E50" s="132" t="s">
        <v>20</v>
      </c>
      <c r="F50" s="68"/>
    </row>
    <row r="51" spans="2:6" ht="78.75" x14ac:dyDescent="0.2">
      <c r="B51" s="130" t="s">
        <v>2285</v>
      </c>
      <c r="C51" s="130"/>
      <c r="D51" s="134" t="s">
        <v>86</v>
      </c>
      <c r="E51" s="132" t="s">
        <v>2132</v>
      </c>
      <c r="F51" s="68"/>
    </row>
    <row r="52" spans="2:6" ht="78.75" x14ac:dyDescent="0.2">
      <c r="B52" s="130" t="s">
        <v>2283</v>
      </c>
      <c r="C52" s="130" t="s">
        <v>2131</v>
      </c>
      <c r="D52" s="134" t="s">
        <v>88</v>
      </c>
      <c r="E52" s="132" t="s">
        <v>2071</v>
      </c>
      <c r="F52" s="68"/>
    </row>
    <row r="53" spans="2:6" ht="67.5" x14ac:dyDescent="0.2">
      <c r="B53" s="130" t="s">
        <v>2153</v>
      </c>
      <c r="C53" s="130"/>
      <c r="D53" s="134" t="s">
        <v>2133</v>
      </c>
      <c r="E53" s="132">
        <v>1</v>
      </c>
      <c r="F53" s="68"/>
    </row>
    <row r="54" spans="2:6" ht="56.25" x14ac:dyDescent="0.2">
      <c r="B54" s="130" t="s">
        <v>2280</v>
      </c>
      <c r="C54" s="130" t="s">
        <v>2134</v>
      </c>
      <c r="D54" s="134" t="s">
        <v>2057</v>
      </c>
      <c r="E54" s="132">
        <v>1</v>
      </c>
      <c r="F54" s="68"/>
    </row>
    <row r="55" spans="2:6" ht="22.5" x14ac:dyDescent="0.2">
      <c r="B55" s="130" t="s">
        <v>1972</v>
      </c>
      <c r="C55" s="130" t="s">
        <v>2135</v>
      </c>
      <c r="D55" s="134" t="s">
        <v>98</v>
      </c>
      <c r="E55" s="132" t="s">
        <v>2136</v>
      </c>
      <c r="F55" s="68"/>
    </row>
    <row r="56" spans="2:6" ht="45" x14ac:dyDescent="0.2">
      <c r="B56" s="130" t="s">
        <v>1985</v>
      </c>
      <c r="C56" s="130" t="s">
        <v>2135</v>
      </c>
      <c r="D56" s="134" t="s">
        <v>95</v>
      </c>
      <c r="E56" s="132" t="s">
        <v>2136</v>
      </c>
      <c r="F56" s="68"/>
    </row>
    <row r="57" spans="2:6" ht="45" x14ac:dyDescent="0.2">
      <c r="B57" s="130" t="s">
        <v>2286</v>
      </c>
      <c r="C57" s="130" t="s">
        <v>3188</v>
      </c>
      <c r="D57" s="134" t="s">
        <v>126</v>
      </c>
      <c r="E57" s="132" t="s">
        <v>2136</v>
      </c>
      <c r="F57" s="1613" t="s">
        <v>2140</v>
      </c>
    </row>
    <row r="58" spans="2:6" ht="45" x14ac:dyDescent="0.2">
      <c r="B58" s="130" t="s">
        <v>2287</v>
      </c>
      <c r="C58" s="130" t="s">
        <v>3188</v>
      </c>
      <c r="D58" s="134" t="s">
        <v>2137</v>
      </c>
      <c r="E58" s="132" t="s">
        <v>0</v>
      </c>
      <c r="F58" s="1614"/>
    </row>
    <row r="59" spans="2:6" ht="45" x14ac:dyDescent="0.2">
      <c r="B59" s="130" t="s">
        <v>2288</v>
      </c>
      <c r="C59" s="130" t="s">
        <v>3188</v>
      </c>
      <c r="D59" s="134" t="s">
        <v>147</v>
      </c>
      <c r="E59" s="132" t="s">
        <v>2136</v>
      </c>
      <c r="F59" s="1614"/>
    </row>
    <row r="60" spans="2:6" ht="45" x14ac:dyDescent="0.2">
      <c r="B60" s="130" t="s">
        <v>2289</v>
      </c>
      <c r="C60" s="130" t="s">
        <v>3188</v>
      </c>
      <c r="D60" s="134" t="s">
        <v>2138</v>
      </c>
      <c r="E60" s="132" t="s">
        <v>0</v>
      </c>
      <c r="F60" s="1614"/>
    </row>
    <row r="61" spans="2:6" ht="56.25" x14ac:dyDescent="0.2">
      <c r="B61" s="130" t="s">
        <v>2290</v>
      </c>
      <c r="C61" s="130" t="s">
        <v>3188</v>
      </c>
      <c r="D61" s="134" t="s">
        <v>2139</v>
      </c>
      <c r="E61" s="132">
        <v>1</v>
      </c>
      <c r="F61" s="1615"/>
    </row>
    <row r="68" spans="2:6" ht="25.5" x14ac:dyDescent="0.2">
      <c r="B68" s="744" t="s">
        <v>2461</v>
      </c>
    </row>
    <row r="69" spans="2:6" s="199" customFormat="1" ht="31.5" customHeight="1" x14ac:dyDescent="0.25">
      <c r="B69" s="1583" t="s">
        <v>3189</v>
      </c>
      <c r="C69" s="1585"/>
      <c r="D69" s="1583" t="s">
        <v>2144</v>
      </c>
      <c r="E69" s="1584"/>
      <c r="F69" s="1585"/>
    </row>
    <row r="70" spans="2:6" s="199" customFormat="1" ht="49.5" customHeight="1" x14ac:dyDescent="0.25">
      <c r="B70" s="1587" t="s">
        <v>2141</v>
      </c>
      <c r="C70" s="1589"/>
      <c r="D70" s="1587" t="s">
        <v>2145</v>
      </c>
      <c r="E70" s="1588"/>
      <c r="F70" s="1589"/>
    </row>
    <row r="71" spans="2:6" s="199" customFormat="1" ht="24" customHeight="1" x14ac:dyDescent="0.25">
      <c r="B71" s="1587" t="s">
        <v>2058</v>
      </c>
      <c r="C71" s="1589"/>
      <c r="D71" s="1587" t="s">
        <v>2062</v>
      </c>
      <c r="E71" s="1588"/>
      <c r="F71" s="1589"/>
    </row>
    <row r="72" spans="2:6" s="199" customFormat="1" ht="24" customHeight="1" x14ac:dyDescent="0.25">
      <c r="B72" s="1587" t="s">
        <v>2142</v>
      </c>
      <c r="C72" s="1589"/>
      <c r="D72" s="1587" t="s">
        <v>2062</v>
      </c>
      <c r="E72" s="1588"/>
      <c r="F72" s="1589"/>
    </row>
    <row r="73" spans="2:6" s="199" customFormat="1" ht="78.75" customHeight="1" x14ac:dyDescent="0.25">
      <c r="B73" s="1587" t="s">
        <v>2143</v>
      </c>
      <c r="C73" s="1589"/>
      <c r="D73" s="1587" t="s">
        <v>2146</v>
      </c>
      <c r="E73" s="1588"/>
      <c r="F73" s="1589"/>
    </row>
    <row r="74" spans="2:6" ht="65.25" customHeight="1" x14ac:dyDescent="0.2">
      <c r="B74" s="1583" t="s">
        <v>3186</v>
      </c>
      <c r="C74" s="1585"/>
      <c r="D74" s="1587" t="s">
        <v>2063</v>
      </c>
      <c r="E74" s="1588"/>
      <c r="F74" s="1589"/>
    </row>
  </sheetData>
  <sheetProtection algorithmName="SHA-512" hashValue="boCtyF71NBOCmQ939ekm1qycf9bFnw7EPFWwwTc1C2b+TOMwb9GUehNOggpdK5YnXPyiD2AP/I+nwTP4cSIWyQ==" saltValue="3ff+V3sXACCBADHYLJGL+A==" spinCount="100000" sheet="1" objects="1" scenarios="1"/>
  <customSheetViews>
    <customSheetView guid="{6425AD40-BB5F-4DDC-B7E5-93EC90B05160}" showGridLines="0" showRuler="0">
      <selection activeCell="B15" sqref="B15:C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15" sqref="B15:C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8">
    <mergeCell ref="D69:F69"/>
    <mergeCell ref="E9:F9"/>
    <mergeCell ref="B13:C23"/>
    <mergeCell ref="D12:F12"/>
    <mergeCell ref="B6:C6"/>
    <mergeCell ref="D13:F23"/>
    <mergeCell ref="F57:F61"/>
    <mergeCell ref="B69:C69"/>
    <mergeCell ref="B74:C74"/>
    <mergeCell ref="D74:F74"/>
    <mergeCell ref="B70:C70"/>
    <mergeCell ref="D70:F70"/>
    <mergeCell ref="B73:C73"/>
    <mergeCell ref="D73:F73"/>
    <mergeCell ref="B71:C71"/>
    <mergeCell ref="D71:F71"/>
    <mergeCell ref="B72:C72"/>
    <mergeCell ref="D72:F72"/>
  </mergeCells>
  <dataValidations count="1">
    <dataValidation type="list" allowBlank="1" showInputMessage="1" sqref="B50:B61" xr:uid="{00000000-0002-0000-0900-000000000000}">
      <formula1>Felder</formula1>
    </dataValidation>
  </dataValidations>
  <hyperlinks>
    <hyperlink ref="E9" location="Inhalt!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1:L68"/>
  <sheetViews>
    <sheetView workbookViewId="0"/>
  </sheetViews>
  <sheetFormatPr baseColWidth="10" defaultColWidth="9" defaultRowHeight="14.25" x14ac:dyDescent="0.2"/>
  <cols>
    <col min="1" max="1" width="2.85546875" style="74" customWidth="1"/>
    <col min="2" max="2" width="49.28515625" style="74" customWidth="1"/>
    <col min="3" max="4" width="31.85546875" style="74" customWidth="1"/>
    <col min="5" max="5" width="24" style="74" customWidth="1"/>
    <col min="6" max="6" width="16.7109375" style="74" customWidth="1"/>
    <col min="7" max="16384" width="9" style="74"/>
  </cols>
  <sheetData>
    <row r="1" spans="1:12" x14ac:dyDescent="0.2">
      <c r="A1" s="268"/>
    </row>
    <row r="3" spans="1:12" ht="54" x14ac:dyDescent="0.25">
      <c r="B3" s="738" t="s">
        <v>2438</v>
      </c>
      <c r="C3" s="62"/>
      <c r="E3" s="62"/>
      <c r="F3" s="62"/>
      <c r="G3" s="62"/>
    </row>
    <row r="4" spans="1:12" ht="30" customHeight="1" x14ac:dyDescent="0.25">
      <c r="B4" s="739" t="s">
        <v>2448</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63" x14ac:dyDescent="0.2">
      <c r="B7" s="748" t="s">
        <v>2460</v>
      </c>
      <c r="C7" s="6"/>
      <c r="D7" s="6"/>
      <c r="E7" s="41"/>
      <c r="F7" s="6"/>
      <c r="G7" s="86"/>
      <c r="I7" s="6"/>
      <c r="J7" s="83"/>
      <c r="K7" s="83"/>
      <c r="L7" s="83"/>
    </row>
    <row r="8" spans="1:12" ht="20.25" customHeight="1" x14ac:dyDescent="0.2">
      <c r="B8" s="1616" t="s">
        <v>1220</v>
      </c>
      <c r="C8" s="161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13" spans="1:12" ht="26.25" x14ac:dyDescent="0.25">
      <c r="B13" s="745" t="s">
        <v>2450</v>
      </c>
      <c r="C13" s="126"/>
      <c r="D13" s="1606" t="s">
        <v>2449</v>
      </c>
      <c r="E13" s="1597"/>
      <c r="F13" s="1597"/>
    </row>
    <row r="14" spans="1:12" x14ac:dyDescent="0.2">
      <c r="B14" s="1314" t="s">
        <v>3190</v>
      </c>
      <c r="C14" s="1314"/>
      <c r="D14" s="1611" t="s">
        <v>2291</v>
      </c>
      <c r="E14" s="1611"/>
      <c r="F14" s="1612"/>
    </row>
    <row r="15" spans="1:12" x14ac:dyDescent="0.2">
      <c r="B15" s="1617"/>
      <c r="C15" s="1617"/>
      <c r="D15" s="1611"/>
      <c r="E15" s="1611"/>
      <c r="F15" s="1612"/>
    </row>
    <row r="16" spans="1:12" x14ac:dyDescent="0.2">
      <c r="B16" s="1617"/>
      <c r="C16" s="1617"/>
      <c r="D16" s="1611"/>
      <c r="E16" s="1611"/>
      <c r="F16" s="1612"/>
    </row>
    <row r="17" spans="2:6" x14ac:dyDescent="0.2">
      <c r="B17" s="1617"/>
      <c r="C17" s="1617"/>
      <c r="D17" s="1611"/>
      <c r="E17" s="1611"/>
      <c r="F17" s="1612"/>
    </row>
    <row r="18" spans="2:6" x14ac:dyDescent="0.2">
      <c r="B18" s="1617"/>
      <c r="C18" s="1617"/>
      <c r="D18" s="1611"/>
      <c r="E18" s="1611"/>
      <c r="F18" s="1612"/>
    </row>
    <row r="19" spans="2:6" x14ac:dyDescent="0.2">
      <c r="B19" s="1617"/>
      <c r="C19" s="1617"/>
      <c r="D19" s="1611"/>
      <c r="E19" s="1611"/>
      <c r="F19" s="1612"/>
    </row>
    <row r="20" spans="2:6" x14ac:dyDescent="0.2">
      <c r="B20" s="1617"/>
      <c r="C20" s="1617"/>
      <c r="D20" s="1611"/>
      <c r="E20" s="1611"/>
      <c r="F20" s="1612"/>
    </row>
    <row r="21" spans="2:6" x14ac:dyDescent="0.2">
      <c r="B21" s="1617"/>
      <c r="C21" s="1617"/>
      <c r="D21" s="1611"/>
      <c r="E21" s="1611"/>
      <c r="F21" s="1612"/>
    </row>
    <row r="22" spans="2:6" x14ac:dyDescent="0.2">
      <c r="B22" s="1617"/>
      <c r="C22" s="1617"/>
      <c r="D22" s="1611"/>
      <c r="E22" s="1611"/>
      <c r="F22" s="1612"/>
    </row>
    <row r="23" spans="2:6" x14ac:dyDescent="0.2">
      <c r="B23" s="1617"/>
      <c r="C23" s="1617"/>
      <c r="D23" s="1611"/>
      <c r="E23" s="1611"/>
      <c r="F23" s="1612"/>
    </row>
    <row r="24" spans="2:6" ht="42" customHeight="1" x14ac:dyDescent="0.2">
      <c r="B24" s="1315"/>
      <c r="C24" s="1315"/>
      <c r="D24" s="1611"/>
      <c r="E24" s="1611"/>
      <c r="F24" s="1612"/>
    </row>
    <row r="47" spans="3:3" x14ac:dyDescent="0.2">
      <c r="C47" s="105"/>
    </row>
    <row r="49" spans="2:6" ht="31.5" x14ac:dyDescent="0.25">
      <c r="B49" s="743" t="s">
        <v>2451</v>
      </c>
    </row>
    <row r="51" spans="2:6" ht="25.5" x14ac:dyDescent="0.2">
      <c r="B51" s="201" t="s">
        <v>2452</v>
      </c>
    </row>
    <row r="52" spans="2:6" ht="24" customHeight="1" x14ac:dyDescent="0.2">
      <c r="B52" s="81" t="s">
        <v>2453</v>
      </c>
      <c r="C52" s="81" t="s">
        <v>2454</v>
      </c>
      <c r="D52" s="81" t="s">
        <v>2455</v>
      </c>
      <c r="E52" s="81" t="s">
        <v>2456</v>
      </c>
      <c r="F52" s="82" t="s">
        <v>2457</v>
      </c>
    </row>
    <row r="53" spans="2:6" ht="67.5" x14ac:dyDescent="0.2">
      <c r="B53" s="130" t="s">
        <v>2292</v>
      </c>
      <c r="C53" s="130" t="s">
        <v>2050</v>
      </c>
      <c r="D53" s="134" t="s">
        <v>204</v>
      </c>
      <c r="E53" s="137" t="s">
        <v>20</v>
      </c>
      <c r="F53" s="68"/>
    </row>
    <row r="54" spans="2:6" ht="67.5" x14ac:dyDescent="0.2">
      <c r="B54" s="130" t="s">
        <v>1971</v>
      </c>
      <c r="C54" s="130"/>
      <c r="D54" s="134" t="s">
        <v>86</v>
      </c>
      <c r="E54" s="137" t="s">
        <v>2132</v>
      </c>
      <c r="F54" s="68"/>
    </row>
    <row r="55" spans="2:6" ht="78.75" x14ac:dyDescent="0.2">
      <c r="B55" s="130" t="s">
        <v>2283</v>
      </c>
      <c r="C55" s="130" t="s">
        <v>2051</v>
      </c>
      <c r="D55" s="134" t="s">
        <v>88</v>
      </c>
      <c r="E55" s="137" t="s">
        <v>2071</v>
      </c>
      <c r="F55" s="68"/>
    </row>
    <row r="56" spans="2:6" ht="67.5" x14ac:dyDescent="0.2">
      <c r="B56" s="130" t="s">
        <v>2153</v>
      </c>
      <c r="C56" s="130"/>
      <c r="D56" s="134" t="s">
        <v>2133</v>
      </c>
      <c r="E56" s="137">
        <v>1</v>
      </c>
      <c r="F56" s="68"/>
    </row>
    <row r="57" spans="2:6" ht="56.25" x14ac:dyDescent="0.2">
      <c r="B57" s="130" t="s">
        <v>2280</v>
      </c>
      <c r="C57" s="130" t="s">
        <v>2134</v>
      </c>
      <c r="D57" s="134" t="s">
        <v>2057</v>
      </c>
      <c r="E57" s="137">
        <v>1</v>
      </c>
      <c r="F57" s="68"/>
    </row>
    <row r="58" spans="2:6" ht="45" x14ac:dyDescent="0.2">
      <c r="B58" s="130" t="s">
        <v>1972</v>
      </c>
      <c r="C58" s="130" t="s">
        <v>2135</v>
      </c>
      <c r="D58" s="134" t="s">
        <v>98</v>
      </c>
      <c r="E58" s="137" t="s">
        <v>2136</v>
      </c>
      <c r="F58" s="68"/>
    </row>
    <row r="59" spans="2:6" ht="45" x14ac:dyDescent="0.2">
      <c r="B59" s="130" t="s">
        <v>1985</v>
      </c>
      <c r="C59" s="130" t="s">
        <v>2135</v>
      </c>
      <c r="D59" s="134" t="s">
        <v>95</v>
      </c>
      <c r="E59" s="137" t="s">
        <v>2136</v>
      </c>
      <c r="F59" s="68"/>
    </row>
    <row r="60" spans="2:6" ht="60" customHeight="1" x14ac:dyDescent="0.2">
      <c r="B60" s="130" t="s">
        <v>2293</v>
      </c>
      <c r="C60" s="130" t="s">
        <v>3191</v>
      </c>
      <c r="D60" s="134" t="s">
        <v>126</v>
      </c>
      <c r="E60" s="132" t="s">
        <v>2136</v>
      </c>
      <c r="F60" s="1618" t="s">
        <v>2151</v>
      </c>
    </row>
    <row r="61" spans="2:6" ht="45" x14ac:dyDescent="0.2">
      <c r="B61" s="769" t="s">
        <v>2294</v>
      </c>
      <c r="C61" s="130" t="s">
        <v>3191</v>
      </c>
      <c r="D61" s="134" t="s">
        <v>2137</v>
      </c>
      <c r="E61" s="137" t="s">
        <v>26</v>
      </c>
      <c r="F61" s="1619"/>
    </row>
    <row r="62" spans="2:6" ht="45" x14ac:dyDescent="0.2">
      <c r="B62" s="130" t="s">
        <v>2295</v>
      </c>
      <c r="C62" s="130" t="s">
        <v>3191</v>
      </c>
      <c r="D62" s="133" t="s">
        <v>147</v>
      </c>
      <c r="E62" s="137" t="s">
        <v>2136</v>
      </c>
      <c r="F62" s="1619"/>
    </row>
    <row r="63" spans="2:6" ht="45" x14ac:dyDescent="0.2">
      <c r="B63" s="130" t="s">
        <v>2296</v>
      </c>
      <c r="C63" s="130" t="s">
        <v>3191</v>
      </c>
      <c r="D63" s="133" t="s">
        <v>2138</v>
      </c>
      <c r="E63" s="141" t="s">
        <v>26</v>
      </c>
      <c r="F63" s="1619"/>
    </row>
    <row r="64" spans="2:6" ht="67.5" x14ac:dyDescent="0.2">
      <c r="B64" s="130" t="s">
        <v>2290</v>
      </c>
      <c r="C64" s="130" t="s">
        <v>3191</v>
      </c>
      <c r="D64" s="134" t="s">
        <v>2150</v>
      </c>
      <c r="E64" s="132" t="s">
        <v>2149</v>
      </c>
      <c r="F64" s="1620"/>
    </row>
    <row r="67" spans="2:6" ht="25.5" x14ac:dyDescent="0.2">
      <c r="B67" s="744" t="s">
        <v>2461</v>
      </c>
    </row>
    <row r="68" spans="2:6" ht="63.75" customHeight="1" x14ac:dyDescent="0.2">
      <c r="B68" s="1583" t="s">
        <v>3192</v>
      </c>
      <c r="C68" s="1585"/>
      <c r="D68" s="1587" t="s">
        <v>2063</v>
      </c>
      <c r="E68" s="1588"/>
      <c r="F68" s="1589"/>
    </row>
  </sheetData>
  <sheetProtection algorithmName="SHA-512" hashValue="ty6RYKIrs1lbU6O4OqE5WArmVmLcjFma08O1O+bucGg5hUFnyOxMlg0u97tyUfodq7VZaZwG4LnRkMhi7X/ZBQ==" saltValue="L2jwC+XMvExXsnDgO643rQ==" spinCount="100000" sheet="1" objects="1" scenarios="1"/>
  <customSheetViews>
    <customSheetView guid="{6425AD40-BB5F-4DDC-B7E5-93EC90B05160}" showGridLines="0" showRuler="0">
      <selection activeCell="D15" sqref="D15:F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15" sqref="D15:F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8">
    <mergeCell ref="B8:C8"/>
    <mergeCell ref="B68:C68"/>
    <mergeCell ref="D68:F68"/>
    <mergeCell ref="E11:F11"/>
    <mergeCell ref="B14:C24"/>
    <mergeCell ref="D13:F13"/>
    <mergeCell ref="D14:F24"/>
    <mergeCell ref="F60:F64"/>
  </mergeCells>
  <dataValidations count="2">
    <dataValidation type="list" allowBlank="1" showInputMessage="1" sqref="B53:B57 B59:B64" xr:uid="{00000000-0002-0000-0A00-000000000000}">
      <formula1>Felder</formula1>
    </dataValidation>
    <dataValidation allowBlank="1" showInputMessage="1" sqref="B58" xr:uid="{00000000-0002-0000-0A00-000001000000}"/>
  </dataValidations>
  <hyperlinks>
    <hyperlink ref="E11" location="Inhalt!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7"/>
  <sheetViews>
    <sheetView workbookViewId="0"/>
  </sheetViews>
  <sheetFormatPr baseColWidth="10" defaultColWidth="9" defaultRowHeight="14.25" x14ac:dyDescent="0.2"/>
  <cols>
    <col min="1" max="1" width="2.85546875" style="74" customWidth="1"/>
    <col min="2" max="2" width="60.42578125" style="74" customWidth="1"/>
    <col min="3" max="4" width="31.85546875" style="74" customWidth="1"/>
    <col min="5" max="5" width="23.140625" style="74" customWidth="1"/>
    <col min="6" max="6" width="10.42578125" style="74" customWidth="1"/>
    <col min="7" max="7" width="9.140625" style="74" customWidth="1"/>
    <col min="8" max="8" width="9" style="74"/>
    <col min="9" max="9" width="30.5703125" style="74" customWidth="1"/>
    <col min="10" max="10" width="11.42578125" style="74" customWidth="1"/>
    <col min="11" max="16384" width="9" style="74"/>
  </cols>
  <sheetData>
    <row r="1" spans="1:13" x14ac:dyDescent="0.2">
      <c r="A1" s="268"/>
    </row>
    <row r="3" spans="1:13" ht="36" x14ac:dyDescent="0.25">
      <c r="B3" s="738" t="s">
        <v>2438</v>
      </c>
      <c r="C3" s="62"/>
      <c r="E3" s="62"/>
      <c r="F3" s="62"/>
      <c r="G3" s="62"/>
    </row>
    <row r="4" spans="1:13" ht="30" customHeight="1" x14ac:dyDescent="0.25">
      <c r="B4" s="739" t="s">
        <v>2448</v>
      </c>
      <c r="C4" s="62"/>
      <c r="D4" s="62"/>
      <c r="E4" s="84"/>
      <c r="G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63" x14ac:dyDescent="0.2">
      <c r="B7" s="764" t="s">
        <v>3458</v>
      </c>
      <c r="C7" s="6"/>
      <c r="D7" s="6"/>
      <c r="E7" s="41"/>
      <c r="F7" s="6"/>
      <c r="G7" s="6"/>
      <c r="H7" s="86"/>
      <c r="J7" s="6"/>
      <c r="K7" s="83"/>
      <c r="L7" s="83"/>
      <c r="M7" s="83"/>
    </row>
    <row r="8" spans="1:13" ht="25.5" x14ac:dyDescent="0.2">
      <c r="B8" s="1031" t="s">
        <v>2152</v>
      </c>
      <c r="C8" s="6"/>
      <c r="D8" s="6"/>
      <c r="E8" s="41" t="str">
        <f>Inhalt!$C$7</f>
        <v>V. OncoBox: N1.1.1 (231215)</v>
      </c>
      <c r="H8" s="86"/>
      <c r="I8" s="6"/>
      <c r="J8" s="6"/>
      <c r="K8" s="83"/>
      <c r="L8" s="83"/>
      <c r="M8" s="83"/>
    </row>
    <row r="9" spans="1:13" ht="15.75" x14ac:dyDescent="0.2">
      <c r="E9" s="41" t="str">
        <f>Inhalt!$C$8</f>
        <v>V. Spezifikation: N1.1.1 (231215)</v>
      </c>
      <c r="H9" s="86"/>
      <c r="I9" s="6"/>
      <c r="J9" s="6"/>
    </row>
    <row r="10" spans="1:13" x14ac:dyDescent="0.2">
      <c r="E10" s="154"/>
      <c r="H10" s="41"/>
    </row>
    <row r="11" spans="1:13" ht="27" customHeight="1" x14ac:dyDescent="0.25">
      <c r="E11" s="1590" t="s">
        <v>1735</v>
      </c>
      <c r="F11" s="1591"/>
    </row>
    <row r="16" spans="1:13" x14ac:dyDescent="0.2">
      <c r="H16" s="105"/>
    </row>
    <row r="27" spans="9:9" x14ac:dyDescent="0.2">
      <c r="I27" s="1048"/>
    </row>
  </sheetData>
  <sheetProtection algorithmName="SHA-512" hashValue="iHhcqpIc9BXWZ5FCUsprhXSfTnx7xGiKhD+5jNhhHQ+S4cHtLLeDkIACzgPqb8Fyk624b7v4uXjSYdBvlgj48A==" saltValue="5nPZyxj3UAO1jqKASUKRJg==" spinCount="100000" sheet="1" selectLockedCells="1"/>
  <mergeCells count="1">
    <mergeCell ref="E11:F11"/>
  </mergeCells>
  <hyperlinks>
    <hyperlink ref="E11" location="Inhalt!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8"/>
  <dimension ref="A1:M62"/>
  <sheetViews>
    <sheetView workbookViewId="0"/>
  </sheetViews>
  <sheetFormatPr baseColWidth="10" defaultColWidth="9" defaultRowHeight="14.25" x14ac:dyDescent="0.2"/>
  <cols>
    <col min="1" max="1" width="2.85546875" style="74" customWidth="1"/>
    <col min="2" max="2" width="60.42578125" style="74" customWidth="1"/>
    <col min="3" max="4" width="31.85546875" style="74" customWidth="1"/>
    <col min="5" max="5" width="23.140625" style="74" customWidth="1"/>
    <col min="6" max="6" width="10.42578125" style="74" customWidth="1"/>
    <col min="7" max="7" width="9.140625" style="74" customWidth="1"/>
    <col min="8" max="9" width="9" style="74"/>
    <col min="10" max="10" width="11.42578125" style="74" customWidth="1"/>
    <col min="11" max="16384" width="9" style="74"/>
  </cols>
  <sheetData>
    <row r="1" spans="1:13" x14ac:dyDescent="0.2">
      <c r="A1" s="268"/>
    </row>
    <row r="3" spans="1:13" ht="36" x14ac:dyDescent="0.25">
      <c r="B3" s="738" t="s">
        <v>2438</v>
      </c>
      <c r="C3" s="62"/>
      <c r="E3" s="62"/>
      <c r="F3" s="62"/>
      <c r="G3" s="62"/>
    </row>
    <row r="4" spans="1:13" ht="30" customHeight="1" x14ac:dyDescent="0.25">
      <c r="B4" s="739" t="s">
        <v>2448</v>
      </c>
      <c r="C4" s="62"/>
      <c r="D4" s="62"/>
      <c r="E4" s="84"/>
      <c r="G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31.5" x14ac:dyDescent="0.2">
      <c r="B7" s="764" t="s">
        <v>3140</v>
      </c>
      <c r="C7" s="6"/>
      <c r="D7" s="6"/>
      <c r="E7" s="41"/>
      <c r="F7" s="6"/>
      <c r="G7" s="6"/>
      <c r="H7" s="86"/>
      <c r="J7" s="6"/>
      <c r="K7" s="83"/>
      <c r="L7" s="83"/>
      <c r="M7" s="83"/>
    </row>
    <row r="8" spans="1:13" ht="25.5" x14ac:dyDescent="0.2">
      <c r="B8" s="746" t="s">
        <v>3141</v>
      </c>
      <c r="C8" s="6"/>
      <c r="D8" s="6"/>
      <c r="E8" s="41" t="str">
        <f>Inhalt!$C$7</f>
        <v>V. OncoBox: N1.1.1 (231215)</v>
      </c>
      <c r="H8" s="86"/>
      <c r="I8" s="6"/>
      <c r="J8" s="6"/>
      <c r="K8" s="83"/>
      <c r="L8" s="83"/>
      <c r="M8" s="83"/>
    </row>
    <row r="9" spans="1:13" ht="15.75" x14ac:dyDescent="0.2">
      <c r="E9" s="41" t="str">
        <f>Inhalt!$C$8</f>
        <v>V. Spezifikation: N1.1.1 (231215)</v>
      </c>
      <c r="H9" s="86"/>
      <c r="I9" s="6"/>
      <c r="J9" s="6"/>
    </row>
    <row r="10" spans="1:13" x14ac:dyDescent="0.2">
      <c r="E10" s="154"/>
      <c r="H10" s="41"/>
    </row>
    <row r="11" spans="1:13" ht="27" customHeight="1" x14ac:dyDescent="0.25">
      <c r="E11" s="1590" t="s">
        <v>1735</v>
      </c>
      <c r="F11" s="1591"/>
    </row>
    <row r="40" spans="2:10" x14ac:dyDescent="0.2">
      <c r="C40" s="105"/>
    </row>
    <row r="41" spans="2:10" ht="31.5" x14ac:dyDescent="0.25">
      <c r="B41" s="743" t="s">
        <v>2463</v>
      </c>
    </row>
    <row r="43" spans="2:10" ht="25.5" x14ac:dyDescent="0.2">
      <c r="B43" s="201" t="s">
        <v>2466</v>
      </c>
    </row>
    <row r="44" spans="2:10" ht="40.5" customHeight="1" x14ac:dyDescent="0.2">
      <c r="B44" s="81" t="s">
        <v>2453</v>
      </c>
      <c r="C44" s="81" t="s">
        <v>2454</v>
      </c>
      <c r="D44" s="81" t="s">
        <v>2455</v>
      </c>
      <c r="E44" s="1637" t="s">
        <v>2456</v>
      </c>
      <c r="F44" s="1638"/>
      <c r="G44" s="1638"/>
      <c r="H44" s="1638"/>
      <c r="I44" s="1638"/>
      <c r="J44" s="1639"/>
    </row>
    <row r="45" spans="2:10" ht="67.5" x14ac:dyDescent="0.2">
      <c r="B45" s="88"/>
      <c r="C45" s="88"/>
      <c r="D45" s="81"/>
      <c r="E45" s="89" t="s">
        <v>2119</v>
      </c>
      <c r="F45" s="72" t="s">
        <v>2120</v>
      </c>
      <c r="G45" s="319" t="s">
        <v>1218</v>
      </c>
      <c r="H45" s="72" t="s">
        <v>2121</v>
      </c>
      <c r="I45" s="72" t="s">
        <v>2121</v>
      </c>
      <c r="J45" s="147" t="s">
        <v>2122</v>
      </c>
    </row>
    <row r="46" spans="2:10" ht="202.5" x14ac:dyDescent="0.2">
      <c r="B46" s="138" t="s">
        <v>2297</v>
      </c>
      <c r="C46" s="138" t="s">
        <v>2129</v>
      </c>
      <c r="D46" s="579" t="s">
        <v>2475</v>
      </c>
      <c r="E46" s="1626">
        <v>1</v>
      </c>
      <c r="F46" s="1626"/>
      <c r="G46" s="762">
        <v>2</v>
      </c>
      <c r="H46" s="87">
        <v>3</v>
      </c>
      <c r="I46" s="87">
        <v>3</v>
      </c>
      <c r="J46" s="128">
        <v>4</v>
      </c>
    </row>
    <row r="47" spans="2:10" ht="112.5" x14ac:dyDescent="0.2">
      <c r="B47" s="770" t="s">
        <v>2472</v>
      </c>
      <c r="C47" s="579" t="s">
        <v>3195</v>
      </c>
      <c r="D47" s="647" t="s">
        <v>2471</v>
      </c>
      <c r="E47" s="1629" t="s">
        <v>1219</v>
      </c>
      <c r="F47" s="1630"/>
      <c r="G47" s="579" t="s">
        <v>3142</v>
      </c>
      <c r="H47" s="761" t="s">
        <v>1219</v>
      </c>
      <c r="I47" s="761" t="s">
        <v>1219</v>
      </c>
      <c r="J47" s="761" t="s">
        <v>1219</v>
      </c>
    </row>
    <row r="48" spans="2:10" ht="94.5" customHeight="1" x14ac:dyDescent="0.2">
      <c r="B48" s="129" t="s">
        <v>1978</v>
      </c>
      <c r="C48" s="129"/>
      <c r="D48" s="129" t="s">
        <v>2123</v>
      </c>
      <c r="E48" s="160" t="s">
        <v>26</v>
      </c>
      <c r="F48" s="160" t="s">
        <v>25</v>
      </c>
      <c r="G48" s="401" t="s">
        <v>25</v>
      </c>
      <c r="H48" s="129" t="s">
        <v>1000</v>
      </c>
      <c r="I48" s="129" t="s">
        <v>25</v>
      </c>
      <c r="J48" s="160" t="s">
        <v>25</v>
      </c>
    </row>
    <row r="49" spans="2:10" ht="80.25" customHeight="1" x14ac:dyDescent="0.2">
      <c r="B49" s="131" t="s">
        <v>1984</v>
      </c>
      <c r="C49" s="131" t="s">
        <v>3194</v>
      </c>
      <c r="D49" s="131" t="s">
        <v>2124</v>
      </c>
      <c r="E49" s="141" t="s">
        <v>21</v>
      </c>
      <c r="F49" s="141" t="s">
        <v>21</v>
      </c>
      <c r="G49" s="760" t="s">
        <v>2187</v>
      </c>
      <c r="H49" s="129" t="s">
        <v>2125</v>
      </c>
      <c r="I49" s="129" t="s">
        <v>2125</v>
      </c>
      <c r="J49" s="636" t="s">
        <v>2125</v>
      </c>
    </row>
    <row r="50" spans="2:10" ht="95.25" customHeight="1" x14ac:dyDescent="0.2">
      <c r="B50" s="705" t="s">
        <v>1988</v>
      </c>
      <c r="C50" s="705" t="s">
        <v>2126</v>
      </c>
      <c r="D50" s="705" t="s">
        <v>2631</v>
      </c>
      <c r="E50" s="1625" t="s">
        <v>2632</v>
      </c>
      <c r="F50" s="636" t="s">
        <v>2635</v>
      </c>
      <c r="G50" s="873" t="s">
        <v>2636</v>
      </c>
      <c r="H50" s="636" t="s">
        <v>2633</v>
      </c>
      <c r="I50" s="636" t="s">
        <v>2637</v>
      </c>
      <c r="J50" s="636" t="s">
        <v>2634</v>
      </c>
    </row>
    <row r="51" spans="2:10" ht="90.75" customHeight="1" x14ac:dyDescent="0.2">
      <c r="B51" s="636" t="s">
        <v>2298</v>
      </c>
      <c r="C51" s="737" t="s">
        <v>2126</v>
      </c>
      <c r="D51" s="636" t="s">
        <v>2631</v>
      </c>
      <c r="E51" s="1625"/>
      <c r="F51" s="636" t="s">
        <v>2639</v>
      </c>
      <c r="G51" s="873" t="s">
        <v>2638</v>
      </c>
      <c r="H51" s="636" t="s">
        <v>2127</v>
      </c>
      <c r="I51" s="636" t="s">
        <v>2637</v>
      </c>
      <c r="J51" s="636" t="s">
        <v>2634</v>
      </c>
    </row>
    <row r="52" spans="2:10" ht="27.75" customHeight="1" x14ac:dyDescent="0.2"/>
    <row r="53" spans="2:10" ht="27.75" customHeight="1" x14ac:dyDescent="0.2">
      <c r="B53" s="201" t="s">
        <v>2883</v>
      </c>
    </row>
    <row r="54" spans="2:10" ht="135" x14ac:dyDescent="0.2">
      <c r="B54" s="137" t="s">
        <v>2299</v>
      </c>
      <c r="C54" s="137" t="s">
        <v>2188</v>
      </c>
      <c r="D54" s="137" t="s">
        <v>2128</v>
      </c>
      <c r="E54" s="1626">
        <v>1</v>
      </c>
      <c r="F54" s="1626"/>
      <c r="G54" s="1626"/>
      <c r="H54" s="1626"/>
      <c r="I54" s="1626"/>
    </row>
    <row r="58" spans="2:10" ht="25.5" x14ac:dyDescent="0.2">
      <c r="B58" s="744" t="s">
        <v>2461</v>
      </c>
    </row>
    <row r="59" spans="2:10" ht="25.5" customHeight="1" x14ac:dyDescent="0.2">
      <c r="B59" s="1635" t="s">
        <v>2882</v>
      </c>
      <c r="C59" s="1636"/>
      <c r="D59" s="1627" t="s">
        <v>3197</v>
      </c>
      <c r="E59" s="1628"/>
      <c r="F59" s="1628"/>
      <c r="G59" s="1628"/>
      <c r="H59" s="1628"/>
      <c r="I59" s="1628"/>
    </row>
    <row r="60" spans="2:10" ht="102" customHeight="1" x14ac:dyDescent="0.2">
      <c r="B60" s="1621" t="s">
        <v>3198</v>
      </c>
      <c r="C60" s="1622"/>
      <c r="D60" s="1623" t="s">
        <v>2881</v>
      </c>
      <c r="E60" s="1624"/>
      <c r="F60" s="1624"/>
      <c r="G60" s="1624"/>
      <c r="H60" s="1624"/>
      <c r="I60" s="1624"/>
    </row>
    <row r="61" spans="2:10" ht="31.5" customHeight="1" x14ac:dyDescent="0.2">
      <c r="B61" s="1631" t="s">
        <v>2880</v>
      </c>
      <c r="C61" s="1632"/>
      <c r="D61" s="1633" t="s">
        <v>2879</v>
      </c>
      <c r="E61" s="1634"/>
      <c r="F61" s="1634"/>
      <c r="G61" s="1634"/>
      <c r="H61" s="1634"/>
      <c r="I61" s="1634"/>
    </row>
    <row r="62" spans="2:10" ht="72.75" customHeight="1" x14ac:dyDescent="0.2">
      <c r="B62" s="1621" t="s">
        <v>2877</v>
      </c>
      <c r="C62" s="1622"/>
      <c r="D62" s="1623" t="s">
        <v>2878</v>
      </c>
      <c r="E62" s="1624"/>
      <c r="F62" s="1624"/>
      <c r="G62" s="1624"/>
      <c r="H62" s="1624"/>
      <c r="I62" s="1624"/>
    </row>
  </sheetData>
  <sheetProtection algorithmName="SHA-512" hashValue="SdPnvyVLIpa+DG94QbZgtV7G6SRyh0kdiNUKtVC6wxFnwUQliKFr9dT8dW6LLMB7N8foNImOB+wS1ViH5Haw1Q==" saltValue="6Jx7uIumdZxzBP2Yt9c/Kg==" spinCount="100000" sheet="1" selectLockedCells="1"/>
  <customSheetViews>
    <customSheetView guid="{6425AD40-BB5F-4DDC-B7E5-93EC90B05160}" showGridLines="0" showRuler="0">
      <selection activeCell="C23" sqref="C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23" sqref="C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4">
    <mergeCell ref="B62:C62"/>
    <mergeCell ref="D62:I62"/>
    <mergeCell ref="E11:F11"/>
    <mergeCell ref="E50:E51"/>
    <mergeCell ref="E54:I54"/>
    <mergeCell ref="D59:I59"/>
    <mergeCell ref="E46:F46"/>
    <mergeCell ref="E47:F47"/>
    <mergeCell ref="B61:C61"/>
    <mergeCell ref="D61:I61"/>
    <mergeCell ref="B60:C60"/>
    <mergeCell ref="D60:I60"/>
    <mergeCell ref="B59:C59"/>
    <mergeCell ref="E44:J44"/>
  </mergeCells>
  <dataValidations count="2">
    <dataValidation type="list" allowBlank="1" showInputMessage="1" sqref="B46 B48:B50 B54" xr:uid="{00000000-0002-0000-0C00-000000000000}">
      <formula1>Felder</formula1>
    </dataValidation>
    <dataValidation allowBlank="1" showInputMessage="1" sqref="B47 B51" xr:uid="{00000000-0002-0000-0C00-000001000000}"/>
  </dataValidations>
  <hyperlinks>
    <hyperlink ref="E11" location="Inhalt!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2"/>
  <dimension ref="A1:I48"/>
  <sheetViews>
    <sheetView workbookViewId="0"/>
  </sheetViews>
  <sheetFormatPr baseColWidth="10" defaultColWidth="9" defaultRowHeight="14.25" x14ac:dyDescent="0.2"/>
  <cols>
    <col min="1" max="1" width="2.85546875" style="74" customWidth="1"/>
    <col min="2" max="2" width="56.140625" style="74" customWidth="1"/>
    <col min="3" max="4" width="31.85546875" style="74" customWidth="1"/>
    <col min="5" max="6" width="16.5703125" style="74" customWidth="1"/>
    <col min="7" max="16384" width="9" style="74"/>
  </cols>
  <sheetData>
    <row r="1" spans="1:9" x14ac:dyDescent="0.2">
      <c r="A1" s="268"/>
    </row>
    <row r="3" spans="1:9" ht="36" x14ac:dyDescent="0.25">
      <c r="B3" s="738" t="s">
        <v>2438</v>
      </c>
      <c r="C3" s="62"/>
      <c r="E3" s="62"/>
      <c r="F3" s="62"/>
    </row>
    <row r="4" spans="1:9" ht="31.5" customHeight="1" x14ac:dyDescent="0.25">
      <c r="B4" s="739" t="s">
        <v>2448</v>
      </c>
      <c r="C4" s="62"/>
      <c r="D4" s="62"/>
      <c r="E4" s="84"/>
    </row>
    <row r="5" spans="1:9" ht="14.25" customHeight="1" x14ac:dyDescent="0.2">
      <c r="B5" s="6"/>
      <c r="C5" s="6"/>
      <c r="D5" s="6"/>
      <c r="E5" s="84"/>
    </row>
    <row r="6" spans="1:9" ht="14.25" customHeight="1" x14ac:dyDescent="0.2">
      <c r="B6" s="105"/>
      <c r="C6" s="6"/>
      <c r="D6" s="6"/>
      <c r="E6" s="41"/>
    </row>
    <row r="7" spans="1:9" ht="63" x14ac:dyDescent="0.2">
      <c r="B7" s="764" t="s">
        <v>3143</v>
      </c>
      <c r="C7" s="6"/>
      <c r="D7" s="6"/>
      <c r="E7" s="41"/>
      <c r="F7" s="6"/>
    </row>
    <row r="8" spans="1:9" ht="25.5" x14ac:dyDescent="0.2">
      <c r="B8" s="749" t="s">
        <v>2152</v>
      </c>
      <c r="C8" s="638"/>
      <c r="D8" s="6"/>
      <c r="E8" s="41" t="str">
        <f>Inhalt!$C$7</f>
        <v>V. OncoBox: N1.1.1 (231215)</v>
      </c>
    </row>
    <row r="9" spans="1:9" ht="15.75" x14ac:dyDescent="0.2">
      <c r="E9" s="41" t="str">
        <f>Inhalt!$C$8</f>
        <v>V. Spezifikation: N1.1.1 (231215)</v>
      </c>
      <c r="G9" s="86"/>
      <c r="H9" s="6"/>
      <c r="I9" s="6"/>
    </row>
    <row r="10" spans="1:9" x14ac:dyDescent="0.2">
      <c r="E10" s="154"/>
      <c r="G10" s="41"/>
    </row>
    <row r="11" spans="1:9" ht="27" customHeight="1" x14ac:dyDescent="0.25">
      <c r="E11" s="1590" t="s">
        <v>1735</v>
      </c>
      <c r="F11" s="1591"/>
    </row>
    <row r="40" spans="2:6" x14ac:dyDescent="0.2">
      <c r="C40" s="105"/>
    </row>
    <row r="41" spans="2:6" ht="31.5" x14ac:dyDescent="0.25">
      <c r="B41" s="743" t="s">
        <v>2463</v>
      </c>
    </row>
    <row r="43" spans="2:6" x14ac:dyDescent="0.2">
      <c r="B43" s="164"/>
      <c r="C43" s="164"/>
      <c r="D43" s="164"/>
      <c r="E43" s="164"/>
      <c r="F43" s="164"/>
    </row>
    <row r="44" spans="2:6" x14ac:dyDescent="0.2">
      <c r="B44" s="164"/>
      <c r="C44" s="164"/>
      <c r="D44" s="164"/>
      <c r="E44" s="164"/>
      <c r="F44" s="164"/>
    </row>
    <row r="45" spans="2:6" ht="25.5" x14ac:dyDescent="0.2">
      <c r="B45" s="744" t="s">
        <v>2461</v>
      </c>
    </row>
    <row r="46" spans="2:6" ht="60" customHeight="1" x14ac:dyDescent="0.2">
      <c r="B46" s="1642" t="s">
        <v>2154</v>
      </c>
      <c r="C46" s="1643"/>
      <c r="D46" s="1587" t="s">
        <v>2156</v>
      </c>
      <c r="E46" s="1644"/>
      <c r="F46" s="1645"/>
    </row>
    <row r="47" spans="2:6" ht="138" customHeight="1" x14ac:dyDescent="0.2">
      <c r="B47" s="1587" t="s">
        <v>3202</v>
      </c>
      <c r="C47" s="1645"/>
      <c r="D47" s="1646" t="s">
        <v>3203</v>
      </c>
      <c r="E47" s="1647"/>
      <c r="F47" s="1648"/>
    </row>
    <row r="48" spans="2:6" ht="23.25" customHeight="1" x14ac:dyDescent="0.2">
      <c r="B48" s="1583" t="s">
        <v>2155</v>
      </c>
      <c r="C48" s="1640"/>
      <c r="D48" s="1635" t="s">
        <v>2157</v>
      </c>
      <c r="E48" s="1641"/>
      <c r="F48" s="1636"/>
    </row>
  </sheetData>
  <sheetProtection algorithmName="SHA-512" hashValue="IkGApTUhPa6dLWdvbQXNDQPwDHJ7FY4XqelHsCvWRxIol7ytSHR8pCmAgQzZbqpJgASiaJFqgHI6IswoVU5yGg==" saltValue="rn0pv/j5l7MPLyIl6qpPBQ==" spinCount="100000" sheet="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48:C48"/>
    <mergeCell ref="D48:F48"/>
    <mergeCell ref="E11:F11"/>
    <mergeCell ref="B46:C46"/>
    <mergeCell ref="D46:F46"/>
    <mergeCell ref="B47:C47"/>
    <mergeCell ref="D47:F47"/>
  </mergeCells>
  <hyperlinks>
    <hyperlink ref="E11" location="Inhalt!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dimension ref="A1:L59"/>
  <sheetViews>
    <sheetView workbookViewId="0"/>
  </sheetViews>
  <sheetFormatPr baseColWidth="10" defaultColWidth="9" defaultRowHeight="14.25" x14ac:dyDescent="0.2"/>
  <cols>
    <col min="1" max="1" width="2.85546875" style="74" customWidth="1"/>
    <col min="2" max="2" width="51.85546875" style="74" customWidth="1"/>
    <col min="3" max="4" width="31.85546875" style="74" customWidth="1"/>
    <col min="5" max="6" width="16.5703125" style="74" customWidth="1"/>
    <col min="7" max="16384" width="9" style="74"/>
  </cols>
  <sheetData>
    <row r="1" spans="1:12" x14ac:dyDescent="0.2">
      <c r="A1" s="268"/>
    </row>
    <row r="3" spans="1:12" ht="54" x14ac:dyDescent="0.25">
      <c r="B3" s="738" t="s">
        <v>2438</v>
      </c>
      <c r="C3" s="62"/>
      <c r="E3" s="62"/>
      <c r="F3" s="62"/>
      <c r="G3" s="62"/>
    </row>
    <row r="4" spans="1:12" ht="33.7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026" t="s">
        <v>3001</v>
      </c>
      <c r="C7" s="6"/>
      <c r="D7" s="6"/>
      <c r="E7" s="41"/>
      <c r="F7" s="6"/>
      <c r="G7" s="86"/>
      <c r="I7" s="6"/>
      <c r="J7" s="83"/>
      <c r="K7" s="83"/>
      <c r="L7" s="83"/>
    </row>
    <row r="8" spans="1:12" ht="15.75" x14ac:dyDescent="0.2">
      <c r="B8" s="8"/>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40" spans="2:6" x14ac:dyDescent="0.2">
      <c r="C40" s="105"/>
    </row>
    <row r="41" spans="2:6" ht="31.5" x14ac:dyDescent="0.25">
      <c r="B41" s="743" t="s">
        <v>2463</v>
      </c>
    </row>
    <row r="43" spans="2:6" ht="25.5" x14ac:dyDescent="0.2">
      <c r="B43" s="201" t="s">
        <v>2466</v>
      </c>
    </row>
    <row r="44" spans="2:6" ht="40.5" customHeight="1" x14ac:dyDescent="0.2">
      <c r="B44" s="81" t="s">
        <v>2453</v>
      </c>
      <c r="C44" s="81" t="s">
        <v>2454</v>
      </c>
      <c r="D44" s="81" t="s">
        <v>2455</v>
      </c>
      <c r="E44" s="81" t="s">
        <v>2456</v>
      </c>
      <c r="F44" s="82" t="s">
        <v>2457</v>
      </c>
    </row>
    <row r="45" spans="2:6" ht="174.75" customHeight="1" x14ac:dyDescent="0.2">
      <c r="B45" s="137" t="s">
        <v>2300</v>
      </c>
      <c r="C45" s="137" t="s">
        <v>2197</v>
      </c>
      <c r="D45" s="579" t="s">
        <v>2475</v>
      </c>
      <c r="E45" s="141" t="s">
        <v>27</v>
      </c>
      <c r="F45" s="68"/>
    </row>
    <row r="46" spans="2:6" ht="30.75" customHeight="1" x14ac:dyDescent="0.2">
      <c r="B46" s="9"/>
      <c r="C46" s="9"/>
      <c r="D46" s="9"/>
      <c r="E46" s="7"/>
    </row>
    <row r="49" spans="2:6" ht="27.75" customHeight="1" x14ac:dyDescent="0.2">
      <c r="B49" s="970" t="s">
        <v>2885</v>
      </c>
    </row>
    <row r="50" spans="2:6" ht="135" x14ac:dyDescent="0.2">
      <c r="B50" s="159" t="s">
        <v>2301</v>
      </c>
      <c r="C50" s="159" t="s">
        <v>2198</v>
      </c>
      <c r="D50" s="159" t="s">
        <v>2199</v>
      </c>
      <c r="E50" s="141">
        <v>1</v>
      </c>
      <c r="F50" s="68"/>
    </row>
    <row r="54" spans="2:6" ht="25.5" x14ac:dyDescent="0.2">
      <c r="B54" s="744" t="s">
        <v>2461</v>
      </c>
    </row>
    <row r="55" spans="2:6" ht="49.5" customHeight="1" x14ac:dyDescent="0.2">
      <c r="B55" s="1649" t="s">
        <v>2200</v>
      </c>
      <c r="C55" s="1649"/>
      <c r="D55" s="1649" t="s">
        <v>2204</v>
      </c>
      <c r="E55" s="1649"/>
      <c r="F55" s="1649"/>
    </row>
    <row r="56" spans="2:6" ht="48.75" customHeight="1" x14ac:dyDescent="0.2">
      <c r="B56" s="1649" t="s">
        <v>2201</v>
      </c>
      <c r="C56" s="1649"/>
      <c r="D56" s="1649" t="s">
        <v>2205</v>
      </c>
      <c r="E56" s="1649"/>
      <c r="F56" s="1649"/>
    </row>
    <row r="57" spans="2:6" ht="74.25" customHeight="1" x14ac:dyDescent="0.2">
      <c r="B57" s="1649" t="s">
        <v>2202</v>
      </c>
      <c r="C57" s="1649"/>
      <c r="D57" s="1649" t="s">
        <v>3204</v>
      </c>
      <c r="E57" s="1649"/>
      <c r="F57" s="1649"/>
    </row>
    <row r="58" spans="2:6" ht="81" customHeight="1" x14ac:dyDescent="0.2">
      <c r="B58" s="1611" t="s">
        <v>2203</v>
      </c>
      <c r="C58" s="1611"/>
      <c r="D58" s="1611" t="s">
        <v>2206</v>
      </c>
      <c r="E58" s="1611"/>
      <c r="F58" s="1611"/>
    </row>
    <row r="59" spans="2:6" ht="94.5" customHeight="1" x14ac:dyDescent="0.2">
      <c r="B59" s="1598" t="s">
        <v>3205</v>
      </c>
      <c r="C59" s="1598"/>
      <c r="D59" s="1598" t="s">
        <v>3206</v>
      </c>
      <c r="E59" s="1598"/>
      <c r="F59" s="1598"/>
    </row>
  </sheetData>
  <sheetProtection algorithmName="SHA-512" hashValue="V00+iUiA464iPgWCdW/wBb1QfkuejijeKJkCADHaroZOi+OeUT1wbnXR5KhDLOPTxHXzyWV4P+8PZ5EVyZiwlw==" saltValue="cxrwAgCAoueuAL1mx8pYVg==" spinCount="100000" sheet="1" selectLockedCell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B59:C59"/>
    <mergeCell ref="D59:F59"/>
    <mergeCell ref="B58:C58"/>
    <mergeCell ref="D58:F58"/>
    <mergeCell ref="B57:C57"/>
    <mergeCell ref="D57:F57"/>
    <mergeCell ref="E11:F11"/>
    <mergeCell ref="B55:C55"/>
    <mergeCell ref="D55:F55"/>
    <mergeCell ref="B56:C56"/>
    <mergeCell ref="D56:F56"/>
  </mergeCells>
  <dataValidations count="2">
    <dataValidation type="list" allowBlank="1" showInputMessage="1" showErrorMessage="1" sqref="B46" xr:uid="{00000000-0002-0000-0E00-000000000000}">
      <formula1>Felder</formula1>
    </dataValidation>
    <dataValidation type="list" allowBlank="1" showInputMessage="1" sqref="B45 B50" xr:uid="{00000000-0002-0000-0E00-000001000000}">
      <formula1>Felder</formula1>
    </dataValidation>
  </dataValidations>
  <hyperlinks>
    <hyperlink ref="E11" location="Inhalt!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0"/>
  <sheetViews>
    <sheetView workbookViewId="0"/>
  </sheetViews>
  <sheetFormatPr baseColWidth="10" defaultColWidth="9" defaultRowHeight="14.25" x14ac:dyDescent="0.2"/>
  <cols>
    <col min="1" max="1" width="2.85546875" style="74" customWidth="1"/>
    <col min="2" max="2" width="52.28515625" style="74" customWidth="1"/>
    <col min="3" max="4" width="31.85546875" style="74" customWidth="1"/>
    <col min="5" max="5" width="30" style="74" customWidth="1"/>
    <col min="6" max="6" width="16.7109375" style="74" customWidth="1"/>
    <col min="7" max="16384" width="9" style="74"/>
  </cols>
  <sheetData>
    <row r="1" spans="1:12" x14ac:dyDescent="0.2">
      <c r="A1" s="268"/>
    </row>
    <row r="3" spans="1:12" ht="54" x14ac:dyDescent="0.25">
      <c r="B3" s="738" t="s">
        <v>2438</v>
      </c>
      <c r="C3" s="62"/>
      <c r="E3" s="62"/>
      <c r="F3" s="62"/>
      <c r="G3" s="62"/>
    </row>
    <row r="4" spans="1:12" ht="39"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3608</v>
      </c>
      <c r="C7" s="6"/>
      <c r="D7" s="6"/>
      <c r="E7" s="41"/>
      <c r="F7" s="6"/>
      <c r="G7" s="86"/>
      <c r="I7" s="6"/>
      <c r="J7" s="83"/>
      <c r="K7" s="83"/>
      <c r="L7" s="83"/>
    </row>
    <row r="8" spans="1:12" ht="25.5" x14ac:dyDescent="0.2">
      <c r="B8" s="749" t="s">
        <v>2152</v>
      </c>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23" spans="2:7" ht="24.75" customHeight="1" x14ac:dyDescent="0.2">
      <c r="B23" s="1655" t="s">
        <v>3639</v>
      </c>
      <c r="C23" s="1656"/>
      <c r="D23" s="1656"/>
      <c r="E23" s="1656"/>
      <c r="F23" s="1656"/>
      <c r="G23" s="1656"/>
    </row>
    <row r="24" spans="2:7" ht="26.25" customHeight="1" x14ac:dyDescent="0.2">
      <c r="B24" s="1655" t="s">
        <v>3640</v>
      </c>
      <c r="C24" s="1656"/>
      <c r="D24" s="1656"/>
      <c r="E24" s="1656"/>
      <c r="F24" s="1656"/>
      <c r="G24" s="1656"/>
    </row>
    <row r="36" spans="2:6" ht="25.5" x14ac:dyDescent="0.2">
      <c r="B36" s="744" t="s">
        <v>2461</v>
      </c>
    </row>
    <row r="37" spans="2:6" ht="73.5" customHeight="1" x14ac:dyDescent="0.2">
      <c r="B37" s="1654" t="s">
        <v>3606</v>
      </c>
      <c r="C37" s="1654"/>
      <c r="D37" s="1654" t="s">
        <v>2207</v>
      </c>
      <c r="E37" s="1654"/>
      <c r="F37" s="1654"/>
    </row>
    <row r="38" spans="2:6" ht="79.5" customHeight="1" x14ac:dyDescent="0.2">
      <c r="B38" s="1650" t="s">
        <v>3587</v>
      </c>
      <c r="C38" s="1651"/>
      <c r="D38" s="1650" t="s">
        <v>3588</v>
      </c>
      <c r="E38" s="1652"/>
      <c r="F38" s="1653"/>
    </row>
    <row r="40" spans="2:6" x14ac:dyDescent="0.2">
      <c r="C40" s="105"/>
    </row>
  </sheetData>
  <sheetProtection algorithmName="SHA-512" hashValue="lsoCaBTjUkNrXY/9DL2NsC8C/9vVESDlXyfdZtJm8lH6NOWz5tLfw7uuyJ8+qavKSep1SGCOqE+BFKg5gNTJ5A==" saltValue="VCMtaq4j0AXE8fOvrwRzFw==" spinCount="100000" sheet="1" selectLockedCells="1"/>
  <mergeCells count="7">
    <mergeCell ref="E11:F11"/>
    <mergeCell ref="B38:C38"/>
    <mergeCell ref="D38:F38"/>
    <mergeCell ref="B37:C37"/>
    <mergeCell ref="D37:F37"/>
    <mergeCell ref="B23:G23"/>
    <mergeCell ref="B24:G24"/>
  </mergeCells>
  <hyperlinks>
    <hyperlink ref="E11" location="Inhalt!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9"/>
  <dimension ref="A1:L39"/>
  <sheetViews>
    <sheetView workbookViewId="0"/>
  </sheetViews>
  <sheetFormatPr baseColWidth="10" defaultColWidth="9" defaultRowHeight="14.25" x14ac:dyDescent="0.2"/>
  <cols>
    <col min="1" max="1" width="2.85546875" style="74" customWidth="1"/>
    <col min="2" max="2" width="45.42578125" style="74" customWidth="1"/>
    <col min="3" max="4" width="31.85546875" style="74" customWidth="1"/>
    <col min="5" max="6" width="16.7109375" style="74" customWidth="1"/>
    <col min="7" max="16384" width="9" style="74"/>
  </cols>
  <sheetData>
    <row r="1" spans="1:12" x14ac:dyDescent="0.2">
      <c r="A1" s="268"/>
    </row>
    <row r="3" spans="1:12" ht="54" x14ac:dyDescent="0.25">
      <c r="B3" s="738" t="s">
        <v>2438</v>
      </c>
      <c r="C3" s="62"/>
      <c r="E3" s="62"/>
      <c r="F3" s="62"/>
      <c r="G3" s="62"/>
    </row>
    <row r="4" spans="1:12" ht="36.7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2988</v>
      </c>
      <c r="C7" s="6"/>
      <c r="D7" s="6"/>
      <c r="E7" s="41"/>
      <c r="F7" s="6"/>
      <c r="G7" s="86"/>
      <c r="I7" s="6"/>
      <c r="J7" s="83"/>
      <c r="K7" s="83"/>
      <c r="L7" s="83"/>
    </row>
    <row r="8" spans="1:12" ht="25.5" x14ac:dyDescent="0.2">
      <c r="B8" s="749" t="s">
        <v>2152</v>
      </c>
      <c r="C8" s="638"/>
      <c r="D8" s="6"/>
      <c r="E8" s="41" t="str">
        <f>Inhalt!$C$7</f>
        <v>V. OncoBox: N1.1.1 (231215)</v>
      </c>
      <c r="G8" s="86"/>
      <c r="H8" s="6"/>
      <c r="I8" s="6"/>
    </row>
    <row r="9" spans="1:12" x14ac:dyDescent="0.2">
      <c r="E9" s="41" t="str">
        <f>Inhalt!$C$8</f>
        <v>V. Spezifikation: N1.1.1 (231215)</v>
      </c>
      <c r="G9" s="41"/>
    </row>
    <row r="10" spans="1:12" x14ac:dyDescent="0.2">
      <c r="E10" s="154"/>
      <c r="G10" s="41"/>
    </row>
    <row r="11" spans="1:12" ht="27" customHeight="1" x14ac:dyDescent="0.25">
      <c r="E11" s="1590" t="s">
        <v>1735</v>
      </c>
      <c r="F11" s="1591"/>
    </row>
    <row r="25" s="74" customFormat="1" x14ac:dyDescent="0.2"/>
    <row r="26" s="74" customFormat="1" x14ac:dyDescent="0.2"/>
    <row r="27" s="74" customFormat="1" x14ac:dyDescent="0.2"/>
    <row r="28" s="74" customFormat="1" x14ac:dyDescent="0.2"/>
    <row r="37" spans="2:6" ht="25.5" x14ac:dyDescent="0.2">
      <c r="B37" s="744" t="s">
        <v>2461</v>
      </c>
    </row>
    <row r="38" spans="2:6" ht="39" customHeight="1" x14ac:dyDescent="0.2">
      <c r="B38" s="1649" t="s">
        <v>3208</v>
      </c>
      <c r="C38" s="1649"/>
      <c r="D38" s="1649" t="s">
        <v>2207</v>
      </c>
      <c r="E38" s="1649"/>
      <c r="F38" s="1649"/>
    </row>
    <row r="39" spans="2:6" ht="44.25" customHeight="1" x14ac:dyDescent="0.2">
      <c r="B39" s="1197" t="s">
        <v>3589</v>
      </c>
      <c r="C39" s="1197"/>
      <c r="D39" s="1197" t="s">
        <v>3590</v>
      </c>
      <c r="E39" s="1197"/>
      <c r="F39" s="1197"/>
    </row>
  </sheetData>
  <sheetProtection algorithmName="SHA-512" hashValue="PZnGzZu2FozWBihpLdeHt61E73ngqpT+iAc4RIhoSb29Ic9DKekcYUnA4XJ9M+gRjUy+NTaU4SkHFo9A5wkM0A==" saltValue="DBkk97MDn/ILpqFj/cxK8A==" spinCount="100000" sheet="1" selectLockedCell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38:C38"/>
    <mergeCell ref="D38:F38"/>
    <mergeCell ref="B39:C39"/>
    <mergeCell ref="D39:F39"/>
  </mergeCells>
  <hyperlinks>
    <hyperlink ref="E11" location="Inhalt!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55"/>
  <sheetViews>
    <sheetView workbookViewId="0"/>
  </sheetViews>
  <sheetFormatPr baseColWidth="10" defaultColWidth="9" defaultRowHeight="14.25" x14ac:dyDescent="0.2"/>
  <cols>
    <col min="1" max="1" width="2.85546875" style="74" customWidth="1"/>
    <col min="2" max="2" width="49.42578125" style="74" customWidth="1"/>
    <col min="3" max="4" width="31.85546875" style="74" customWidth="1"/>
    <col min="5" max="5" width="21.28515625" style="74" customWidth="1"/>
    <col min="6" max="6" width="16.7109375" style="74" customWidth="1"/>
    <col min="7" max="16384" width="9" style="74"/>
  </cols>
  <sheetData>
    <row r="1" spans="1:12" x14ac:dyDescent="0.2">
      <c r="A1" s="268"/>
    </row>
    <row r="3" spans="1:12" ht="54" x14ac:dyDescent="0.25">
      <c r="B3" s="738" t="s">
        <v>2438</v>
      </c>
      <c r="C3" s="62"/>
      <c r="E3" s="62"/>
      <c r="F3" s="62"/>
      <c r="G3" s="62"/>
    </row>
    <row r="4" spans="1:12" ht="32.2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48" t="s">
        <v>2854</v>
      </c>
      <c r="C7" s="6"/>
      <c r="D7" s="6"/>
      <c r="E7" s="41"/>
      <c r="F7" s="6"/>
      <c r="G7" s="86"/>
      <c r="I7" s="6"/>
      <c r="J7" s="83"/>
      <c r="K7" s="83"/>
      <c r="L7" s="83"/>
    </row>
    <row r="8" spans="1:12" ht="51" x14ac:dyDescent="0.2">
      <c r="B8" s="882" t="s">
        <v>2643</v>
      </c>
      <c r="C8" s="881"/>
      <c r="D8" s="6"/>
      <c r="E8" s="41" t="str">
        <f>Inhalt!$C$7</f>
        <v>V. OncoBox: N1.1.1 (231215)</v>
      </c>
      <c r="G8" s="86"/>
      <c r="H8" s="6"/>
      <c r="I8" s="6"/>
    </row>
    <row r="9" spans="1:12" x14ac:dyDescent="0.2">
      <c r="E9" s="41" t="str">
        <f>Inhalt!$C$8</f>
        <v>V. Spezifikation: N1.1.1 (231215)</v>
      </c>
      <c r="G9" s="41"/>
    </row>
    <row r="10" spans="1:12" ht="11.25" customHeight="1" x14ac:dyDescent="0.2">
      <c r="E10" s="154"/>
      <c r="G10" s="41"/>
    </row>
    <row r="11" spans="1:12" ht="32.25" customHeight="1" x14ac:dyDescent="0.2">
      <c r="E11" s="1657" t="s">
        <v>1735</v>
      </c>
      <c r="F11" s="1658"/>
    </row>
    <row r="40" spans="2:6" x14ac:dyDescent="0.2">
      <c r="C40" s="105"/>
    </row>
    <row r="41" spans="2:6" ht="31.5" x14ac:dyDescent="0.25">
      <c r="B41" s="743" t="s">
        <v>2463</v>
      </c>
    </row>
    <row r="43" spans="2:6" ht="25.5" x14ac:dyDescent="0.2">
      <c r="B43" s="201" t="s">
        <v>2466</v>
      </c>
    </row>
    <row r="44" spans="2:6" ht="40.5" customHeight="1" x14ac:dyDescent="0.2">
      <c r="B44" s="81" t="s">
        <v>2453</v>
      </c>
      <c r="C44" s="81" t="s">
        <v>2454</v>
      </c>
      <c r="D44" s="81" t="s">
        <v>2455</v>
      </c>
      <c r="E44" s="81" t="s">
        <v>2456</v>
      </c>
      <c r="F44" s="82" t="s">
        <v>2457</v>
      </c>
    </row>
    <row r="45" spans="2:6" ht="173.25" customHeight="1" x14ac:dyDescent="0.2">
      <c r="B45" s="138" t="s">
        <v>2302</v>
      </c>
      <c r="C45" s="138"/>
      <c r="D45" s="579" t="s">
        <v>2475</v>
      </c>
      <c r="E45" s="886" t="s">
        <v>243</v>
      </c>
      <c r="F45" s="68"/>
    </row>
    <row r="46" spans="2:6" x14ac:dyDescent="0.2">
      <c r="B46" s="880"/>
      <c r="C46" s="880"/>
      <c r="D46" s="880"/>
      <c r="E46" s="880"/>
      <c r="F46" s="880"/>
    </row>
    <row r="48" spans="2:6" ht="27.75" customHeight="1" x14ac:dyDescent="0.2">
      <c r="B48" s="970" t="s">
        <v>2887</v>
      </c>
    </row>
    <row r="49" spans="2:6" ht="146.25" x14ac:dyDescent="0.2">
      <c r="B49" s="159" t="s">
        <v>1955</v>
      </c>
      <c r="C49" s="159"/>
      <c r="D49" s="137" t="s">
        <v>3215</v>
      </c>
      <c r="E49" s="141">
        <v>1</v>
      </c>
      <c r="F49" s="68"/>
    </row>
    <row r="53" spans="2:6" ht="25.5" x14ac:dyDescent="0.2">
      <c r="B53" s="744" t="s">
        <v>2461</v>
      </c>
    </row>
    <row r="54" spans="2:6" ht="47.25" customHeight="1" x14ac:dyDescent="0.2">
      <c r="B54" s="1649" t="s">
        <v>3208</v>
      </c>
      <c r="C54" s="1649"/>
      <c r="D54" s="1649" t="s">
        <v>2207</v>
      </c>
      <c r="E54" s="1649"/>
      <c r="F54" s="1649"/>
    </row>
    <row r="55" spans="2:6" ht="39" customHeight="1" x14ac:dyDescent="0.2">
      <c r="B55" s="1603" t="s">
        <v>3589</v>
      </c>
      <c r="C55" s="1605"/>
      <c r="D55" s="1603" t="s">
        <v>3590</v>
      </c>
      <c r="E55" s="1604"/>
      <c r="F55" s="1605"/>
    </row>
  </sheetData>
  <sheetProtection algorithmName="SHA-512" hashValue="C4L76f02fCVRCuXSWkeMrZyHZt9hNgbN9lLVB/AUVwRkkbu06MBpP6nwMqy0XeZfO5VEGMpMmy2Xw988S3QPkw==" saltValue="mwA7jyOuoHbzMHlTrl5t7A==" spinCount="100000" sheet="1" selectLockedCells="1"/>
  <mergeCells count="5">
    <mergeCell ref="D55:F55"/>
    <mergeCell ref="B55:C55"/>
    <mergeCell ref="E11:F11"/>
    <mergeCell ref="B54:C54"/>
    <mergeCell ref="D54:F54"/>
  </mergeCells>
  <dataValidations count="1">
    <dataValidation type="list" allowBlank="1" showInputMessage="1" sqref="B49 B45" xr:uid="{00000000-0002-0000-1200-000000000000}">
      <formula1>Felder</formula1>
    </dataValidation>
  </dataValidations>
  <hyperlinks>
    <hyperlink ref="E11" location="Inhalt!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2"/>
  <dimension ref="A1:L54"/>
  <sheetViews>
    <sheetView workbookViewId="0"/>
  </sheetViews>
  <sheetFormatPr baseColWidth="10" defaultColWidth="9" defaultRowHeight="14.25" x14ac:dyDescent="0.2"/>
  <cols>
    <col min="1" max="1" width="2.85546875" style="74" customWidth="1"/>
    <col min="2" max="2" width="58.140625" style="74" customWidth="1"/>
    <col min="3" max="4" width="31.85546875" style="74" customWidth="1"/>
    <col min="5" max="6" width="16.7109375" style="74" customWidth="1"/>
    <col min="7" max="7" width="14.28515625" style="74" customWidth="1"/>
    <col min="8" max="16384" width="9" style="74"/>
  </cols>
  <sheetData>
    <row r="1" spans="1:12" x14ac:dyDescent="0.2">
      <c r="A1" s="268"/>
    </row>
    <row r="3" spans="1:12" ht="36" x14ac:dyDescent="0.25">
      <c r="B3" s="738" t="s">
        <v>2438</v>
      </c>
      <c r="C3" s="62"/>
      <c r="E3" s="62"/>
      <c r="F3" s="62"/>
      <c r="G3" s="62"/>
    </row>
    <row r="4" spans="1:12" ht="31.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3459</v>
      </c>
      <c r="C7" s="6"/>
      <c r="D7" s="6"/>
      <c r="E7" s="41"/>
      <c r="F7" s="6"/>
      <c r="G7" s="86"/>
      <c r="I7" s="6"/>
      <c r="J7" s="83"/>
      <c r="K7" s="83"/>
      <c r="L7" s="83"/>
    </row>
    <row r="8" spans="1:12" ht="25.5" x14ac:dyDescent="0.2">
      <c r="B8" s="749" t="s">
        <v>2152</v>
      </c>
      <c r="C8" s="638"/>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24" s="74" customFormat="1" x14ac:dyDescent="0.2"/>
    <row r="25" s="74" customFormat="1" x14ac:dyDescent="0.2"/>
    <row r="26" s="74" customFormat="1" x14ac:dyDescent="0.2"/>
    <row r="27" s="74" customFormat="1" x14ac:dyDescent="0.2"/>
    <row r="28" s="74" customFormat="1" x14ac:dyDescent="0.2"/>
    <row r="31" s="74" customFormat="1" x14ac:dyDescent="0.2"/>
    <row r="32" s="74" customFormat="1" x14ac:dyDescent="0.2"/>
    <row r="46" spans="2:3" x14ac:dyDescent="0.2">
      <c r="C46" s="105"/>
    </row>
    <row r="47" spans="2:3" ht="47.25" x14ac:dyDescent="0.25">
      <c r="B47" s="763" t="s">
        <v>2208</v>
      </c>
      <c r="C47" s="211"/>
    </row>
    <row r="51" spans="2:6" ht="25.5" x14ac:dyDescent="0.2">
      <c r="B51" s="744" t="s">
        <v>2461</v>
      </c>
    </row>
    <row r="52" spans="2:6" ht="40.5" customHeight="1" x14ac:dyDescent="0.25">
      <c r="B52" s="1649" t="s">
        <v>2209</v>
      </c>
      <c r="C52" s="1661"/>
      <c r="D52" s="1649" t="s">
        <v>2157</v>
      </c>
      <c r="E52" s="1649"/>
      <c r="F52" s="1597"/>
    </row>
    <row r="53" spans="2:6" ht="46.5" customHeight="1" x14ac:dyDescent="0.2">
      <c r="B53" s="1649" t="s">
        <v>3221</v>
      </c>
      <c r="C53" s="1661"/>
      <c r="D53" s="1649" t="s">
        <v>3222</v>
      </c>
      <c r="E53" s="1649"/>
      <c r="F53" s="1662"/>
    </row>
    <row r="54" spans="2:6" ht="49.5" customHeight="1" x14ac:dyDescent="0.2">
      <c r="B54" s="1197" t="s">
        <v>3592</v>
      </c>
      <c r="C54" s="1659"/>
      <c r="D54" s="1197" t="s">
        <v>3593</v>
      </c>
      <c r="E54" s="1197"/>
      <c r="F54" s="1660"/>
    </row>
  </sheetData>
  <sheetProtection algorithmName="SHA-512" hashValue="6no9OZAsjBpCp+WSRhD51JyyQP7+UJspfaZ5Hl6c8a2OJm+X4hsKuPKgervrtOSffWQiBqCDlRABqf3JVpZgVA==" saltValue="/rUhDcSVku4p/VOi0LASXw==" spinCount="100000" sheet="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54:C54"/>
    <mergeCell ref="D54:F54"/>
    <mergeCell ref="E11:F11"/>
    <mergeCell ref="B52:C52"/>
    <mergeCell ref="D52:F52"/>
    <mergeCell ref="B53:C53"/>
    <mergeCell ref="D53:F53"/>
  </mergeCells>
  <hyperlinks>
    <hyperlink ref="E11" location="Inhalt!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70"/>
  <sheetViews>
    <sheetView workbookViewId="0">
      <selection activeCell="D10" sqref="D10"/>
    </sheetView>
  </sheetViews>
  <sheetFormatPr baseColWidth="10" defaultColWidth="9.140625" defaultRowHeight="11.25" x14ac:dyDescent="0.2"/>
  <cols>
    <col min="1" max="1" width="2.85546875" style="965" customWidth="1"/>
    <col min="2" max="2" width="57.5703125" style="84" customWidth="1"/>
    <col min="3" max="3" width="29.28515625" style="7" customWidth="1"/>
    <col min="4" max="4" width="96.5703125" style="84" customWidth="1"/>
    <col min="5" max="5" width="36.28515625" style="15" customWidth="1"/>
    <col min="6" max="6" width="46" style="84" customWidth="1"/>
    <col min="7" max="7" width="57.5703125" style="84" customWidth="1"/>
    <col min="8" max="8" width="29.85546875" style="7" customWidth="1"/>
    <col min="9" max="9" width="121.5703125" style="84" customWidth="1"/>
    <col min="10" max="10" width="36.28515625" style="15" customWidth="1"/>
    <col min="11" max="16384" width="9.140625" style="84"/>
  </cols>
  <sheetData>
    <row r="1" spans="1:10" s="74" customFormat="1" ht="14.25" x14ac:dyDescent="0.2"/>
    <row r="2" spans="1:10" s="74" customFormat="1" ht="14.25" x14ac:dyDescent="0.2"/>
    <row r="3" spans="1:10" s="74" customFormat="1" ht="36" x14ac:dyDescent="0.25">
      <c r="B3" s="738" t="s">
        <v>2438</v>
      </c>
      <c r="D3" s="62"/>
      <c r="G3" s="62"/>
      <c r="I3" s="62"/>
    </row>
    <row r="4" spans="1:10" s="74" customFormat="1" ht="51" x14ac:dyDescent="0.2">
      <c r="B4" s="739" t="s">
        <v>2437</v>
      </c>
      <c r="D4" s="194"/>
      <c r="G4" s="36"/>
      <c r="I4" s="194"/>
    </row>
    <row r="5" spans="1:10" s="74" customFormat="1" ht="14.25" x14ac:dyDescent="0.2">
      <c r="B5" s="84"/>
      <c r="D5" s="194"/>
      <c r="E5" s="83"/>
      <c r="G5" s="84"/>
      <c r="I5" s="194"/>
      <c r="J5" s="83"/>
    </row>
    <row r="6" spans="1:10" s="74" customFormat="1" ht="14.25" x14ac:dyDescent="0.2">
      <c r="D6" s="204"/>
      <c r="E6" s="83"/>
      <c r="I6" s="204"/>
      <c r="J6" s="83"/>
    </row>
    <row r="7" spans="1:10" s="74" customFormat="1" ht="31.5" x14ac:dyDescent="0.2">
      <c r="B7" s="850" t="s">
        <v>2436</v>
      </c>
      <c r="D7" s="598"/>
      <c r="E7" s="83"/>
      <c r="G7" s="206"/>
      <c r="I7" s="598"/>
      <c r="J7" s="83"/>
    </row>
    <row r="8" spans="1:10" s="74" customFormat="1" ht="14.25" x14ac:dyDescent="0.2">
      <c r="B8" s="8"/>
      <c r="D8" s="154" t="str">
        <f>Inhalt!$C$7</f>
        <v>V. OncoBox: N1.1.1 (231215)</v>
      </c>
      <c r="E8" s="83"/>
      <c r="G8" s="8"/>
      <c r="I8" s="265"/>
      <c r="J8" s="83"/>
    </row>
    <row r="9" spans="1:10" s="74" customFormat="1" ht="15.75" customHeight="1" x14ac:dyDescent="0.2">
      <c r="D9" s="154" t="str">
        <f>Inhalt!$C$8</f>
        <v>V. Spezifikation: N1.1.1 (231215)</v>
      </c>
      <c r="I9" s="265"/>
    </row>
    <row r="10" spans="1:10" s="74" customFormat="1" ht="45.75" x14ac:dyDescent="0.25">
      <c r="B10" s="865" t="s">
        <v>2497</v>
      </c>
      <c r="D10" s="1069" t="s">
        <v>1735</v>
      </c>
      <c r="E10" s="17"/>
      <c r="F10" s="17"/>
      <c r="G10" s="17"/>
      <c r="I10" s="266"/>
    </row>
    <row r="11" spans="1:10" s="74" customFormat="1" ht="16.5" customHeight="1" x14ac:dyDescent="0.2">
      <c r="C11" s="91"/>
      <c r="D11" s="877"/>
      <c r="H11" s="91"/>
    </row>
    <row r="12" spans="1:10" s="74" customFormat="1" ht="14.25" x14ac:dyDescent="0.2">
      <c r="C12" s="91"/>
      <c r="H12" s="91"/>
    </row>
    <row r="13" spans="1:10" x14ac:dyDescent="0.2">
      <c r="A13" s="85"/>
      <c r="C13" s="9"/>
      <c r="D13" s="83"/>
      <c r="E13" s="947"/>
      <c r="H13" s="9"/>
      <c r="I13" s="83"/>
      <c r="J13" s="947"/>
    </row>
    <row r="14" spans="1:10" ht="32.25" customHeight="1" x14ac:dyDescent="0.2">
      <c r="A14" s="948"/>
      <c r="B14" s="949" t="s">
        <v>18</v>
      </c>
      <c r="C14" s="949" t="s">
        <v>32</v>
      </c>
      <c r="D14" s="949" t="s">
        <v>19</v>
      </c>
      <c r="E14" s="950" t="s">
        <v>227</v>
      </c>
      <c r="F14" s="951" t="s">
        <v>39</v>
      </c>
      <c r="G14" s="952" t="s">
        <v>18</v>
      </c>
      <c r="H14" s="949" t="s">
        <v>1257</v>
      </c>
      <c r="I14" s="949" t="s">
        <v>1253</v>
      </c>
      <c r="J14" s="950" t="s">
        <v>227</v>
      </c>
    </row>
    <row r="15" spans="1:10" s="83" customFormat="1" ht="22.5" x14ac:dyDescent="0.2">
      <c r="A15" s="953"/>
      <c r="B15" s="954" t="s">
        <v>3319</v>
      </c>
      <c r="C15" s="954" t="s">
        <v>311</v>
      </c>
      <c r="D15" s="954" t="s">
        <v>636</v>
      </c>
      <c r="E15" s="954"/>
      <c r="F15" s="955" t="s">
        <v>1309</v>
      </c>
      <c r="G15" s="956" t="s">
        <v>1255</v>
      </c>
      <c r="H15" s="954" t="s">
        <v>311</v>
      </c>
      <c r="I15" s="954" t="s">
        <v>1256</v>
      </c>
      <c r="J15" s="954"/>
    </row>
    <row r="16" spans="1:10" s="83" customFormat="1" ht="31.5" customHeight="1" x14ac:dyDescent="0.2">
      <c r="A16" s="953"/>
      <c r="B16" s="954" t="s">
        <v>3320</v>
      </c>
      <c r="C16" s="954" t="s">
        <v>633</v>
      </c>
      <c r="D16" s="954" t="s">
        <v>3154</v>
      </c>
      <c r="E16" s="954"/>
      <c r="F16" s="955" t="s">
        <v>635</v>
      </c>
      <c r="G16" s="956" t="s">
        <v>1310</v>
      </c>
      <c r="H16" s="954" t="s">
        <v>1311</v>
      </c>
      <c r="I16" s="954" t="s">
        <v>3525</v>
      </c>
      <c r="J16" s="954"/>
    </row>
    <row r="17" spans="1:10" s="83" customFormat="1" ht="22.5" x14ac:dyDescent="0.2">
      <c r="A17" s="953"/>
      <c r="B17" s="954" t="s">
        <v>3321</v>
      </c>
      <c r="C17" s="954" t="s">
        <v>633</v>
      </c>
      <c r="D17" s="954" t="s">
        <v>634</v>
      </c>
      <c r="E17" s="954"/>
      <c r="F17" s="955" t="s">
        <v>642</v>
      </c>
      <c r="G17" s="956" t="s">
        <v>1312</v>
      </c>
      <c r="H17" s="954" t="s">
        <v>1311</v>
      </c>
      <c r="I17" s="954" t="s">
        <v>1256</v>
      </c>
      <c r="J17" s="954"/>
    </row>
    <row r="18" spans="1:10" s="83" customFormat="1" ht="33.75" x14ac:dyDescent="0.2">
      <c r="A18" s="957"/>
      <c r="B18" s="954" t="s">
        <v>3322</v>
      </c>
      <c r="C18" s="954" t="s">
        <v>427</v>
      </c>
      <c r="D18" s="954" t="s">
        <v>3328</v>
      </c>
      <c r="E18" s="954"/>
      <c r="F18" s="955" t="s">
        <v>37</v>
      </c>
      <c r="G18" s="956" t="s">
        <v>1313</v>
      </c>
      <c r="H18" s="954" t="s">
        <v>1314</v>
      </c>
      <c r="I18" s="954" t="s">
        <v>1315</v>
      </c>
      <c r="J18" s="954"/>
    </row>
    <row r="19" spans="1:10" s="83" customFormat="1" ht="22.5" x14ac:dyDescent="0.2">
      <c r="A19" s="957"/>
      <c r="B19" s="954" t="s">
        <v>71</v>
      </c>
      <c r="C19" s="954" t="s">
        <v>75</v>
      </c>
      <c r="D19" s="954" t="s">
        <v>29</v>
      </c>
      <c r="E19" s="954"/>
      <c r="F19" s="955" t="s">
        <v>1316</v>
      </c>
      <c r="G19" s="956" t="s">
        <v>1317</v>
      </c>
      <c r="H19" s="954" t="s">
        <v>75</v>
      </c>
      <c r="I19" s="954" t="s">
        <v>1318</v>
      </c>
      <c r="J19" s="954"/>
    </row>
    <row r="20" spans="1:10" s="83" customFormat="1" ht="22.5" x14ac:dyDescent="0.2">
      <c r="A20" s="957"/>
      <c r="B20" s="954" t="s">
        <v>72</v>
      </c>
      <c r="C20" s="954" t="s">
        <v>76</v>
      </c>
      <c r="D20" s="954" t="s">
        <v>29</v>
      </c>
      <c r="E20" s="954"/>
      <c r="F20" s="955" t="s">
        <v>1319</v>
      </c>
      <c r="G20" s="956" t="s">
        <v>1320</v>
      </c>
      <c r="H20" s="954" t="s">
        <v>1321</v>
      </c>
      <c r="I20" s="954" t="s">
        <v>1318</v>
      </c>
      <c r="J20" s="954"/>
    </row>
    <row r="21" spans="1:10" s="83" customFormat="1" ht="22.5" x14ac:dyDescent="0.2">
      <c r="A21" s="957"/>
      <c r="B21" s="954" t="s">
        <v>73</v>
      </c>
      <c r="C21" s="954" t="s">
        <v>77</v>
      </c>
      <c r="D21" s="954" t="s">
        <v>29</v>
      </c>
      <c r="E21" s="954"/>
      <c r="F21" s="955" t="s">
        <v>1322</v>
      </c>
      <c r="G21" s="956" t="s">
        <v>1323</v>
      </c>
      <c r="H21" s="954" t="s">
        <v>1324</v>
      </c>
      <c r="I21" s="954" t="s">
        <v>1318</v>
      </c>
      <c r="J21" s="954"/>
    </row>
    <row r="22" spans="1:10" s="83" customFormat="1" ht="25.5" customHeight="1" x14ac:dyDescent="0.2">
      <c r="A22" s="957"/>
      <c r="B22" s="959" t="s">
        <v>74</v>
      </c>
      <c r="C22" s="954" t="s">
        <v>3611</v>
      </c>
      <c r="D22" s="954" t="s">
        <v>29</v>
      </c>
      <c r="E22" s="954"/>
      <c r="F22" s="955" t="s">
        <v>1325</v>
      </c>
      <c r="G22" s="956" t="s">
        <v>1326</v>
      </c>
      <c r="H22" s="954" t="s">
        <v>3597</v>
      </c>
      <c r="I22" s="954" t="s">
        <v>1318</v>
      </c>
      <c r="J22" s="954"/>
    </row>
    <row r="23" spans="1:10" s="83" customFormat="1" ht="37.5" customHeight="1" x14ac:dyDescent="0.2">
      <c r="A23" s="958"/>
      <c r="B23" s="954" t="s">
        <v>208</v>
      </c>
      <c r="C23" s="954" t="s">
        <v>664</v>
      </c>
      <c r="D23" s="954" t="s">
        <v>3329</v>
      </c>
      <c r="E23" s="954"/>
      <c r="F23" s="955" t="s">
        <v>1327</v>
      </c>
      <c r="G23" s="956" t="s">
        <v>2486</v>
      </c>
      <c r="H23" s="954" t="s">
        <v>1328</v>
      </c>
      <c r="I23" s="954" t="s">
        <v>1329</v>
      </c>
      <c r="J23" s="954"/>
    </row>
    <row r="24" spans="1:10" s="83" customFormat="1" ht="40.5" customHeight="1" x14ac:dyDescent="0.2">
      <c r="A24" s="958"/>
      <c r="B24" s="954" t="s">
        <v>3323</v>
      </c>
      <c r="C24" s="954" t="s">
        <v>214</v>
      </c>
      <c r="D24" s="954" t="s">
        <v>3330</v>
      </c>
      <c r="E24" s="954"/>
      <c r="F24" s="955" t="s">
        <v>1330</v>
      </c>
      <c r="G24" s="956" t="s">
        <v>1331</v>
      </c>
      <c r="H24" s="954" t="s">
        <v>1332</v>
      </c>
      <c r="I24" s="954" t="s">
        <v>1333</v>
      </c>
      <c r="J24" s="954"/>
    </row>
    <row r="25" spans="1:10" s="83" customFormat="1" ht="51.75" customHeight="1" x14ac:dyDescent="0.2">
      <c r="A25" s="957"/>
      <c r="B25" s="954" t="s">
        <v>3324</v>
      </c>
      <c r="C25" s="954" t="s">
        <v>81</v>
      </c>
      <c r="D25" s="954" t="s">
        <v>713</v>
      </c>
      <c r="E25" s="954"/>
      <c r="F25" s="955" t="s">
        <v>1334</v>
      </c>
      <c r="G25" s="956" t="s">
        <v>1335</v>
      </c>
      <c r="H25" s="954" t="s">
        <v>1336</v>
      </c>
      <c r="I25" s="954" t="s">
        <v>1337</v>
      </c>
      <c r="J25" s="954"/>
    </row>
    <row r="26" spans="1:10" s="83" customFormat="1" ht="39.75" customHeight="1" x14ac:dyDescent="0.2">
      <c r="A26" s="957"/>
      <c r="B26" s="954" t="s">
        <v>3331</v>
      </c>
      <c r="C26" s="954" t="s">
        <v>82</v>
      </c>
      <c r="D26" s="954" t="s">
        <v>3334</v>
      </c>
      <c r="E26" s="954"/>
      <c r="F26" s="955" t="s">
        <v>1338</v>
      </c>
      <c r="G26" s="956" t="s">
        <v>1339</v>
      </c>
      <c r="H26" s="954" t="s">
        <v>82</v>
      </c>
      <c r="I26" s="954" t="s">
        <v>1340</v>
      </c>
      <c r="J26" s="954"/>
    </row>
    <row r="27" spans="1:10" s="83" customFormat="1" ht="50.25" customHeight="1" x14ac:dyDescent="0.2">
      <c r="A27" s="957"/>
      <c r="B27" s="954" t="s">
        <v>3326</v>
      </c>
      <c r="C27" s="954" t="s">
        <v>83</v>
      </c>
      <c r="D27" s="954" t="s">
        <v>714</v>
      </c>
      <c r="E27" s="954"/>
      <c r="F27" s="955" t="s">
        <v>1341</v>
      </c>
      <c r="G27" s="956" t="s">
        <v>1342</v>
      </c>
      <c r="H27" s="954" t="s">
        <v>1343</v>
      </c>
      <c r="I27" s="954" t="s">
        <v>1344</v>
      </c>
      <c r="J27" s="954"/>
    </row>
    <row r="28" spans="1:10" s="83" customFormat="1" ht="27.75" customHeight="1" x14ac:dyDescent="0.2">
      <c r="A28" s="957"/>
      <c r="B28" s="954" t="s">
        <v>3325</v>
      </c>
      <c r="C28" s="954" t="s">
        <v>84</v>
      </c>
      <c r="D28" s="954" t="s">
        <v>3332</v>
      </c>
      <c r="E28" s="954"/>
      <c r="F28" s="955" t="s">
        <v>1345</v>
      </c>
      <c r="G28" s="956" t="s">
        <v>1346</v>
      </c>
      <c r="H28" s="954" t="s">
        <v>84</v>
      </c>
      <c r="I28" s="954" t="s">
        <v>1347</v>
      </c>
      <c r="J28" s="954"/>
    </row>
    <row r="29" spans="1:10" s="83" customFormat="1" ht="39.75" customHeight="1" x14ac:dyDescent="0.2">
      <c r="A29" s="957"/>
      <c r="B29" s="954" t="s">
        <v>1103</v>
      </c>
      <c r="C29" s="954" t="s">
        <v>1101</v>
      </c>
      <c r="D29" s="954" t="s">
        <v>2848</v>
      </c>
      <c r="E29" s="954"/>
      <c r="F29" s="955" t="s">
        <v>1348</v>
      </c>
      <c r="G29" s="956" t="s">
        <v>1349</v>
      </c>
      <c r="H29" s="954" t="s">
        <v>1350</v>
      </c>
      <c r="I29" s="954" t="s">
        <v>1351</v>
      </c>
      <c r="J29" s="954"/>
    </row>
    <row r="30" spans="1:10" s="83" customFormat="1" ht="166.5" customHeight="1" x14ac:dyDescent="0.2">
      <c r="A30" s="957"/>
      <c r="B30" s="954" t="s">
        <v>1111</v>
      </c>
      <c r="C30" s="954" t="s">
        <v>1102</v>
      </c>
      <c r="D30" s="954" t="s">
        <v>3333</v>
      </c>
      <c r="E30" s="954"/>
      <c r="F30" s="955" t="s">
        <v>1352</v>
      </c>
      <c r="G30" s="956" t="s">
        <v>1353</v>
      </c>
      <c r="H30" s="954" t="s">
        <v>1354</v>
      </c>
      <c r="I30" s="954" t="s">
        <v>2849</v>
      </c>
      <c r="J30" s="954"/>
    </row>
    <row r="31" spans="1:10" s="83" customFormat="1" ht="301.5" customHeight="1" x14ac:dyDescent="0.2">
      <c r="A31" s="957"/>
      <c r="B31" s="954" t="s">
        <v>209</v>
      </c>
      <c r="C31" s="959" t="s">
        <v>2158</v>
      </c>
      <c r="D31" s="954" t="s">
        <v>3338</v>
      </c>
      <c r="E31" s="954" t="s">
        <v>2743</v>
      </c>
      <c r="F31" s="955" t="s">
        <v>1355</v>
      </c>
      <c r="G31" s="956" t="s">
        <v>1356</v>
      </c>
      <c r="H31" s="954" t="s">
        <v>2476</v>
      </c>
      <c r="I31" s="954" t="s">
        <v>2470</v>
      </c>
      <c r="J31" s="954"/>
    </row>
    <row r="32" spans="1:10" s="83" customFormat="1" ht="33.75" x14ac:dyDescent="0.2">
      <c r="A32" s="957"/>
      <c r="B32" s="954" t="s">
        <v>219</v>
      </c>
      <c r="C32" s="954" t="s">
        <v>215</v>
      </c>
      <c r="D32" s="954" t="s">
        <v>715</v>
      </c>
      <c r="E32" s="954"/>
      <c r="F32" s="955" t="s">
        <v>1357</v>
      </c>
      <c r="G32" s="956" t="s">
        <v>1358</v>
      </c>
      <c r="H32" s="954" t="s">
        <v>1359</v>
      </c>
      <c r="I32" s="954" t="s">
        <v>1360</v>
      </c>
      <c r="J32" s="954"/>
    </row>
    <row r="33" spans="1:10" s="83" customFormat="1" ht="47.25" customHeight="1" x14ac:dyDescent="0.2">
      <c r="A33" s="957"/>
      <c r="B33" s="954" t="s">
        <v>210</v>
      </c>
      <c r="C33" s="954" t="s">
        <v>638</v>
      </c>
      <c r="D33" s="954" t="s">
        <v>28</v>
      </c>
      <c r="E33" s="954"/>
      <c r="F33" s="955" t="s">
        <v>1361</v>
      </c>
      <c r="G33" s="956" t="s">
        <v>1362</v>
      </c>
      <c r="H33" s="954" t="s">
        <v>1363</v>
      </c>
      <c r="I33" s="954" t="s">
        <v>1364</v>
      </c>
      <c r="J33" s="954"/>
    </row>
    <row r="34" spans="1:10" s="83" customFormat="1" ht="45" x14ac:dyDescent="0.2">
      <c r="A34" s="957"/>
      <c r="B34" s="954" t="s">
        <v>211</v>
      </c>
      <c r="C34" s="954" t="s">
        <v>301</v>
      </c>
      <c r="D34" s="954" t="s">
        <v>375</v>
      </c>
      <c r="E34" s="954"/>
      <c r="F34" s="955" t="s">
        <v>1365</v>
      </c>
      <c r="G34" s="956" t="s">
        <v>1366</v>
      </c>
      <c r="H34" s="954" t="s">
        <v>1369</v>
      </c>
      <c r="I34" s="954" t="s">
        <v>1364</v>
      </c>
      <c r="J34" s="954"/>
    </row>
    <row r="35" spans="1:10" s="83" customFormat="1" ht="125.25" customHeight="1" x14ac:dyDescent="0.2">
      <c r="A35" s="957"/>
      <c r="B35" s="954" t="s">
        <v>212</v>
      </c>
      <c r="C35" s="954" t="s">
        <v>216</v>
      </c>
      <c r="D35" s="954" t="s">
        <v>250</v>
      </c>
      <c r="E35" s="954"/>
      <c r="F35" s="955" t="s">
        <v>1367</v>
      </c>
      <c r="G35" s="956" t="s">
        <v>1368</v>
      </c>
      <c r="H35" s="954" t="s">
        <v>1371</v>
      </c>
      <c r="I35" s="954" t="s">
        <v>1370</v>
      </c>
      <c r="J35" s="954"/>
    </row>
    <row r="36" spans="1:10" s="83" customFormat="1" ht="51" customHeight="1" x14ac:dyDescent="0.2">
      <c r="A36" s="957"/>
      <c r="B36" s="954" t="s">
        <v>213</v>
      </c>
      <c r="C36" s="954" t="s">
        <v>430</v>
      </c>
      <c r="D36" s="954" t="s">
        <v>668</v>
      </c>
      <c r="E36" s="954"/>
      <c r="F36" s="955" t="s">
        <v>1372</v>
      </c>
      <c r="G36" s="956" t="s">
        <v>1373</v>
      </c>
      <c r="H36" s="954" t="s">
        <v>1374</v>
      </c>
      <c r="I36" s="954" t="s">
        <v>1375</v>
      </c>
      <c r="J36" s="954"/>
    </row>
    <row r="37" spans="1:10" s="83" customFormat="1" ht="78.75" x14ac:dyDescent="0.2">
      <c r="A37" s="957"/>
      <c r="B37" s="954" t="s">
        <v>378</v>
      </c>
      <c r="C37" s="954" t="s">
        <v>1097</v>
      </c>
      <c r="D37" s="954" t="s">
        <v>3155</v>
      </c>
      <c r="E37" s="954"/>
      <c r="F37" s="955" t="s">
        <v>1376</v>
      </c>
      <c r="G37" s="956" t="s">
        <v>1377</v>
      </c>
      <c r="H37" s="954" t="s">
        <v>1378</v>
      </c>
      <c r="I37" s="954" t="s">
        <v>3526</v>
      </c>
      <c r="J37" s="954"/>
    </row>
    <row r="38" spans="1:10" s="83" customFormat="1" ht="315" x14ac:dyDescent="0.2">
      <c r="A38" s="957"/>
      <c r="B38" s="959" t="s">
        <v>1098</v>
      </c>
      <c r="C38" s="954" t="s">
        <v>86</v>
      </c>
      <c r="D38" s="954" t="s">
        <v>3335</v>
      </c>
      <c r="E38" s="954" t="s">
        <v>251</v>
      </c>
      <c r="F38" s="955" t="s">
        <v>1379</v>
      </c>
      <c r="G38" s="716" t="s">
        <v>1380</v>
      </c>
      <c r="H38" s="954" t="s">
        <v>86</v>
      </c>
      <c r="I38" s="954" t="s">
        <v>1381</v>
      </c>
      <c r="J38" s="954" t="s">
        <v>251</v>
      </c>
    </row>
    <row r="39" spans="1:10" s="83" customFormat="1" ht="30.75" customHeight="1" x14ac:dyDescent="0.2">
      <c r="A39" s="957"/>
      <c r="B39" s="954" t="s">
        <v>183</v>
      </c>
      <c r="C39" s="954" t="s">
        <v>87</v>
      </c>
      <c r="D39" s="954" t="s">
        <v>226</v>
      </c>
      <c r="E39" s="148"/>
      <c r="F39" s="955" t="s">
        <v>1382</v>
      </c>
      <c r="G39" s="956" t="s">
        <v>1383</v>
      </c>
      <c r="H39" s="954" t="s">
        <v>87</v>
      </c>
      <c r="I39" s="954" t="s">
        <v>1384</v>
      </c>
      <c r="J39" s="148"/>
    </row>
    <row r="40" spans="1:10" s="83" customFormat="1" ht="27" customHeight="1" x14ac:dyDescent="0.2">
      <c r="A40" s="957"/>
      <c r="B40" s="954" t="s">
        <v>79</v>
      </c>
      <c r="C40" s="954" t="s">
        <v>88</v>
      </c>
      <c r="D40" s="954" t="s">
        <v>666</v>
      </c>
      <c r="E40" s="954" t="s">
        <v>230</v>
      </c>
      <c r="F40" s="955" t="s">
        <v>1385</v>
      </c>
      <c r="G40" s="956" t="s">
        <v>1386</v>
      </c>
      <c r="H40" s="954" t="s">
        <v>1387</v>
      </c>
      <c r="I40" s="41" t="s">
        <v>1388</v>
      </c>
      <c r="J40" s="954"/>
    </row>
    <row r="41" spans="1:10" s="83" customFormat="1" ht="71.25" customHeight="1" x14ac:dyDescent="0.2">
      <c r="A41" s="957"/>
      <c r="B41" s="954" t="s">
        <v>80</v>
      </c>
      <c r="C41" s="954" t="s">
        <v>380</v>
      </c>
      <c r="D41" s="954" t="s">
        <v>3336</v>
      </c>
      <c r="E41" s="954"/>
      <c r="F41" s="955" t="s">
        <v>1390</v>
      </c>
      <c r="G41" s="956" t="s">
        <v>1389</v>
      </c>
      <c r="H41" s="954" t="s">
        <v>1391</v>
      </c>
      <c r="I41" s="954" t="s">
        <v>3528</v>
      </c>
      <c r="J41" s="954"/>
    </row>
    <row r="42" spans="1:10" s="83" customFormat="1" ht="48" customHeight="1" x14ac:dyDescent="0.2">
      <c r="A42" s="957"/>
      <c r="B42" s="954" t="s">
        <v>228</v>
      </c>
      <c r="C42" s="954" t="s">
        <v>220</v>
      </c>
      <c r="D42" s="954" t="s">
        <v>224</v>
      </c>
      <c r="E42" s="954" t="s">
        <v>229</v>
      </c>
      <c r="F42" s="955" t="s">
        <v>1392</v>
      </c>
      <c r="G42" s="956" t="s">
        <v>1393</v>
      </c>
      <c r="H42" s="954" t="s">
        <v>1394</v>
      </c>
      <c r="I42" s="954" t="s">
        <v>1395</v>
      </c>
      <c r="J42" s="954" t="s">
        <v>1402</v>
      </c>
    </row>
    <row r="43" spans="1:10" s="83" customFormat="1" ht="51.75" customHeight="1" x14ac:dyDescent="0.2">
      <c r="A43" s="957"/>
      <c r="B43" s="954" t="s">
        <v>190</v>
      </c>
      <c r="C43" s="954" t="s">
        <v>90</v>
      </c>
      <c r="D43" s="954" t="s">
        <v>13</v>
      </c>
      <c r="E43" s="954"/>
      <c r="F43" s="955" t="s">
        <v>1396</v>
      </c>
      <c r="G43" s="956" t="s">
        <v>1397</v>
      </c>
      <c r="H43" s="954" t="s">
        <v>1398</v>
      </c>
      <c r="I43" s="954" t="s">
        <v>1399</v>
      </c>
      <c r="J43" s="954"/>
    </row>
    <row r="44" spans="1:10" s="83" customFormat="1" ht="59.25" customHeight="1" x14ac:dyDescent="0.2">
      <c r="A44" s="957"/>
      <c r="B44" s="954" t="s">
        <v>92</v>
      </c>
      <c r="C44" s="954" t="s">
        <v>91</v>
      </c>
      <c r="D44" s="954" t="s">
        <v>3156</v>
      </c>
      <c r="E44" s="954" t="s">
        <v>12</v>
      </c>
      <c r="F44" s="955" t="s">
        <v>1400</v>
      </c>
      <c r="G44" s="956" t="s">
        <v>1403</v>
      </c>
      <c r="H44" s="954" t="s">
        <v>1401</v>
      </c>
      <c r="I44" s="954" t="s">
        <v>3527</v>
      </c>
      <c r="J44" s="954" t="s">
        <v>1404</v>
      </c>
    </row>
    <row r="45" spans="1:10" s="83" customFormat="1" ht="121.5" customHeight="1" x14ac:dyDescent="0.2">
      <c r="A45" s="957"/>
      <c r="B45" s="954" t="s">
        <v>244</v>
      </c>
      <c r="C45" s="954" t="s">
        <v>716</v>
      </c>
      <c r="D45" s="1142" t="s">
        <v>3725</v>
      </c>
      <c r="E45" s="959" t="s">
        <v>3732</v>
      </c>
      <c r="F45" s="955" t="s">
        <v>1405</v>
      </c>
      <c r="G45" s="956" t="s">
        <v>1407</v>
      </c>
      <c r="H45" s="954" t="s">
        <v>1406</v>
      </c>
      <c r="I45" s="1142" t="s">
        <v>3719</v>
      </c>
      <c r="J45" s="954" t="s">
        <v>2604</v>
      </c>
    </row>
    <row r="46" spans="1:10" s="83" customFormat="1" ht="129.75" customHeight="1" x14ac:dyDescent="0.2">
      <c r="A46" s="957"/>
      <c r="B46" s="954" t="s">
        <v>234</v>
      </c>
      <c r="C46" s="959" t="s">
        <v>3686</v>
      </c>
      <c r="D46" s="1142" t="s">
        <v>3726</v>
      </c>
      <c r="E46" s="959" t="s">
        <v>3733</v>
      </c>
      <c r="F46" s="955" t="s">
        <v>1408</v>
      </c>
      <c r="G46" s="956" t="s">
        <v>1409</v>
      </c>
      <c r="H46" s="954" t="s">
        <v>1410</v>
      </c>
      <c r="I46" s="1142" t="s">
        <v>3720</v>
      </c>
      <c r="J46" s="959" t="s">
        <v>2601</v>
      </c>
    </row>
    <row r="47" spans="1:10" s="83" customFormat="1" ht="166.5" customHeight="1" x14ac:dyDescent="0.2">
      <c r="A47" s="957"/>
      <c r="B47" s="954" t="s">
        <v>235</v>
      </c>
      <c r="C47" s="959" t="s">
        <v>2597</v>
      </c>
      <c r="D47" s="1142" t="s">
        <v>3731</v>
      </c>
      <c r="E47" s="959" t="s">
        <v>3734</v>
      </c>
      <c r="F47" s="955" t="s">
        <v>1411</v>
      </c>
      <c r="G47" s="956" t="s">
        <v>1412</v>
      </c>
      <c r="H47" s="959" t="s">
        <v>2597</v>
      </c>
      <c r="I47" s="1142" t="s">
        <v>3721</v>
      </c>
      <c r="J47" s="959" t="s">
        <v>2602</v>
      </c>
    </row>
    <row r="48" spans="1:10" s="83" customFormat="1" ht="78.75" x14ac:dyDescent="0.2">
      <c r="A48" s="958"/>
      <c r="B48" s="954" t="s">
        <v>111</v>
      </c>
      <c r="C48" s="954" t="s">
        <v>221</v>
      </c>
      <c r="D48" s="954" t="s">
        <v>3339</v>
      </c>
      <c r="E48" s="959" t="s">
        <v>2596</v>
      </c>
      <c r="F48" s="955" t="s">
        <v>1413</v>
      </c>
      <c r="G48" s="956" t="s">
        <v>1416</v>
      </c>
      <c r="H48" s="954" t="s">
        <v>1414</v>
      </c>
      <c r="I48" s="1101" t="s">
        <v>3529</v>
      </c>
      <c r="J48" s="959" t="s">
        <v>2603</v>
      </c>
    </row>
    <row r="49" spans="1:10" s="83" customFormat="1" ht="115.5" customHeight="1" x14ac:dyDescent="0.2">
      <c r="A49" s="958"/>
      <c r="B49" s="954" t="s">
        <v>222</v>
      </c>
      <c r="C49" s="954" t="s">
        <v>112</v>
      </c>
      <c r="D49" s="954" t="s">
        <v>3157</v>
      </c>
      <c r="E49" s="960"/>
      <c r="F49" s="955" t="s">
        <v>1415</v>
      </c>
      <c r="G49" s="956" t="s">
        <v>1417</v>
      </c>
      <c r="H49" s="954" t="s">
        <v>1418</v>
      </c>
      <c r="I49" s="954" t="s">
        <v>3530</v>
      </c>
      <c r="J49" s="960"/>
    </row>
    <row r="50" spans="1:10" s="83" customFormat="1" ht="33.75" x14ac:dyDescent="0.2">
      <c r="A50" s="958"/>
      <c r="B50" s="954" t="s">
        <v>276</v>
      </c>
      <c r="C50" s="954" t="s">
        <v>278</v>
      </c>
      <c r="D50" s="954" t="s">
        <v>432</v>
      </c>
      <c r="E50" s="960"/>
      <c r="F50" s="955" t="s">
        <v>1419</v>
      </c>
      <c r="G50" s="956" t="s">
        <v>1420</v>
      </c>
      <c r="H50" s="954" t="s">
        <v>1421</v>
      </c>
      <c r="I50" s="954" t="s">
        <v>1422</v>
      </c>
      <c r="J50" s="960"/>
    </row>
    <row r="51" spans="1:10" s="83" customFormat="1" ht="45" x14ac:dyDescent="0.2">
      <c r="A51" s="958"/>
      <c r="B51" s="954" t="s">
        <v>277</v>
      </c>
      <c r="C51" s="954" t="s">
        <v>279</v>
      </c>
      <c r="D51" s="954" t="s">
        <v>665</v>
      </c>
      <c r="E51" s="954"/>
      <c r="F51" s="955" t="s">
        <v>1423</v>
      </c>
      <c r="G51" s="956" t="s">
        <v>1424</v>
      </c>
      <c r="H51" s="954" t="s">
        <v>1425</v>
      </c>
      <c r="I51" s="954" t="s">
        <v>1426</v>
      </c>
      <c r="J51" s="954"/>
    </row>
    <row r="52" spans="1:10" s="83" customFormat="1" ht="33.75" x14ac:dyDescent="0.2">
      <c r="A52" s="958"/>
      <c r="B52" s="954" t="s">
        <v>433</v>
      </c>
      <c r="C52" s="954" t="s">
        <v>434</v>
      </c>
      <c r="D52" s="954" t="s">
        <v>435</v>
      </c>
      <c r="E52" s="954"/>
      <c r="F52" s="955" t="s">
        <v>1427</v>
      </c>
      <c r="G52" s="956" t="s">
        <v>1428</v>
      </c>
      <c r="H52" s="954" t="s">
        <v>1429</v>
      </c>
      <c r="I52" s="954" t="s">
        <v>1430</v>
      </c>
      <c r="J52" s="954"/>
    </row>
    <row r="53" spans="1:10" s="83" customFormat="1" ht="67.5" x14ac:dyDescent="0.2">
      <c r="A53" s="958"/>
      <c r="B53" s="954" t="s">
        <v>116</v>
      </c>
      <c r="C53" s="954" t="s">
        <v>93</v>
      </c>
      <c r="D53" s="954" t="s">
        <v>29</v>
      </c>
      <c r="E53" s="954"/>
      <c r="F53" s="955" t="s">
        <v>1431</v>
      </c>
      <c r="G53" s="956" t="s">
        <v>1432</v>
      </c>
      <c r="H53" s="954" t="s">
        <v>1433</v>
      </c>
      <c r="I53" s="954" t="s">
        <v>1318</v>
      </c>
      <c r="J53" s="954"/>
    </row>
    <row r="54" spans="1:10" s="83" customFormat="1" ht="148.5" customHeight="1" x14ac:dyDescent="0.2">
      <c r="A54" s="958"/>
      <c r="B54" s="954" t="s">
        <v>275</v>
      </c>
      <c r="C54" s="954" t="s">
        <v>115</v>
      </c>
      <c r="D54" s="954" t="s">
        <v>3340</v>
      </c>
      <c r="E54" s="954"/>
      <c r="F54" s="955" t="s">
        <v>1434</v>
      </c>
      <c r="G54" s="956" t="s">
        <v>1438</v>
      </c>
      <c r="H54" s="954" t="s">
        <v>1435</v>
      </c>
      <c r="I54" s="954" t="s">
        <v>1436</v>
      </c>
      <c r="J54" s="954"/>
    </row>
    <row r="55" spans="1:10" s="83" customFormat="1" ht="37.5" customHeight="1" x14ac:dyDescent="0.2">
      <c r="A55" s="957"/>
      <c r="B55" s="954" t="s">
        <v>94</v>
      </c>
      <c r="C55" s="954" t="s">
        <v>95</v>
      </c>
      <c r="D55" s="954" t="s">
        <v>381</v>
      </c>
      <c r="E55" s="954"/>
      <c r="F55" s="955" t="s">
        <v>1437</v>
      </c>
      <c r="G55" s="956" t="s">
        <v>1439</v>
      </c>
      <c r="H55" s="954" t="s">
        <v>1440</v>
      </c>
      <c r="I55" s="954" t="s">
        <v>1441</v>
      </c>
      <c r="J55" s="954"/>
    </row>
    <row r="56" spans="1:10" s="83" customFormat="1" ht="319.5" customHeight="1" x14ac:dyDescent="0.2">
      <c r="A56" s="957"/>
      <c r="B56" s="954" t="s">
        <v>2984</v>
      </c>
      <c r="C56" s="954" t="s">
        <v>2160</v>
      </c>
      <c r="D56" s="954" t="s">
        <v>3158</v>
      </c>
      <c r="E56" s="954" t="s">
        <v>2744</v>
      </c>
      <c r="F56" s="955" t="s">
        <v>1442</v>
      </c>
      <c r="G56" s="956" t="s">
        <v>1443</v>
      </c>
      <c r="H56" s="954" t="s">
        <v>1452</v>
      </c>
      <c r="I56" s="954" t="s">
        <v>3531</v>
      </c>
      <c r="J56" s="954" t="s">
        <v>2741</v>
      </c>
    </row>
    <row r="57" spans="1:10" s="83" customFormat="1" ht="160.5" customHeight="1" x14ac:dyDescent="0.2">
      <c r="A57" s="957"/>
      <c r="B57" s="954" t="s">
        <v>2529</v>
      </c>
      <c r="C57" s="959" t="s">
        <v>3361</v>
      </c>
      <c r="D57" s="959" t="s">
        <v>3341</v>
      </c>
      <c r="E57" s="959" t="s">
        <v>232</v>
      </c>
      <c r="F57" s="961" t="s">
        <v>1444</v>
      </c>
      <c r="G57" s="716" t="s">
        <v>1445</v>
      </c>
      <c r="H57" s="959" t="s">
        <v>1446</v>
      </c>
      <c r="I57" s="959" t="s">
        <v>1447</v>
      </c>
      <c r="J57" s="959"/>
    </row>
    <row r="58" spans="1:10" s="83" customFormat="1" ht="33.75" x14ac:dyDescent="0.2">
      <c r="A58" s="957"/>
      <c r="B58" s="954" t="s">
        <v>97</v>
      </c>
      <c r="C58" s="954" t="s">
        <v>98</v>
      </c>
      <c r="D58" s="954" t="s">
        <v>426</v>
      </c>
      <c r="E58" s="954"/>
      <c r="F58" s="955" t="s">
        <v>1448</v>
      </c>
      <c r="G58" s="956" t="s">
        <v>1449</v>
      </c>
      <c r="H58" s="954" t="s">
        <v>1450</v>
      </c>
      <c r="I58" s="954" t="s">
        <v>1451</v>
      </c>
      <c r="J58" s="954"/>
    </row>
    <row r="59" spans="1:10" s="83" customFormat="1" ht="156.75" customHeight="1" x14ac:dyDescent="0.2">
      <c r="A59" s="957"/>
      <c r="B59" s="954" t="s">
        <v>99</v>
      </c>
      <c r="C59" s="954" t="s">
        <v>249</v>
      </c>
      <c r="D59" s="959" t="s">
        <v>2159</v>
      </c>
      <c r="E59" s="959" t="s">
        <v>2742</v>
      </c>
      <c r="F59" s="955" t="s">
        <v>1454</v>
      </c>
      <c r="G59" s="956" t="s">
        <v>1453</v>
      </c>
      <c r="H59" s="954" t="s">
        <v>1455</v>
      </c>
      <c r="I59" s="954" t="s">
        <v>2487</v>
      </c>
      <c r="J59" s="954" t="s">
        <v>2741</v>
      </c>
    </row>
    <row r="60" spans="1:10" s="83" customFormat="1" ht="44.25" customHeight="1" x14ac:dyDescent="0.2">
      <c r="A60" s="957"/>
      <c r="B60" s="954" t="s">
        <v>101</v>
      </c>
      <c r="C60" s="954" t="s">
        <v>102</v>
      </c>
      <c r="D60" s="954" t="s">
        <v>225</v>
      </c>
      <c r="E60" s="954"/>
      <c r="F60" s="955" t="s">
        <v>1456</v>
      </c>
      <c r="G60" s="956" t="s">
        <v>1457</v>
      </c>
      <c r="H60" s="954" t="s">
        <v>1458</v>
      </c>
      <c r="I60" s="954" t="s">
        <v>1459</v>
      </c>
      <c r="J60" s="954"/>
    </row>
    <row r="61" spans="1:10" s="83" customFormat="1" ht="22.5" x14ac:dyDescent="0.2">
      <c r="A61" s="958"/>
      <c r="B61" s="959" t="s">
        <v>382</v>
      </c>
      <c r="C61" s="954" t="s">
        <v>987</v>
      </c>
      <c r="D61" s="962" t="s">
        <v>252</v>
      </c>
      <c r="E61" s="954"/>
      <c r="F61" s="955" t="s">
        <v>1460</v>
      </c>
      <c r="G61" s="716" t="s">
        <v>1461</v>
      </c>
      <c r="H61" s="954" t="s">
        <v>1462</v>
      </c>
      <c r="I61" s="962" t="s">
        <v>1463</v>
      </c>
      <c r="J61" s="954"/>
    </row>
    <row r="62" spans="1:10" s="83" customFormat="1" ht="24" customHeight="1" x14ac:dyDescent="0.2">
      <c r="A62" s="958"/>
      <c r="B62" s="959" t="s">
        <v>354</v>
      </c>
      <c r="C62" s="954" t="s">
        <v>987</v>
      </c>
      <c r="D62" s="962" t="s">
        <v>252</v>
      </c>
      <c r="E62" s="954"/>
      <c r="F62" s="955" t="s">
        <v>1464</v>
      </c>
      <c r="G62" s="716" t="s">
        <v>1465</v>
      </c>
      <c r="H62" s="954" t="s">
        <v>1466</v>
      </c>
      <c r="I62" s="962" t="s">
        <v>1463</v>
      </c>
      <c r="J62" s="954"/>
    </row>
    <row r="63" spans="1:10" s="83" customFormat="1" ht="45" x14ac:dyDescent="0.2">
      <c r="A63" s="957"/>
      <c r="B63" s="954" t="s">
        <v>387</v>
      </c>
      <c r="C63" s="954" t="s">
        <v>191</v>
      </c>
      <c r="D63" s="954" t="s">
        <v>29</v>
      </c>
      <c r="E63" s="954"/>
      <c r="F63" s="955" t="s">
        <v>1467</v>
      </c>
      <c r="G63" s="956" t="s">
        <v>1468</v>
      </c>
      <c r="H63" s="954" t="s">
        <v>1469</v>
      </c>
      <c r="I63" s="954" t="s">
        <v>1318</v>
      </c>
      <c r="J63" s="954"/>
    </row>
    <row r="64" spans="1:10" s="83" customFormat="1" ht="56.25" x14ac:dyDescent="0.2">
      <c r="A64" s="957"/>
      <c r="B64" s="954" t="s">
        <v>383</v>
      </c>
      <c r="C64" s="954" t="s">
        <v>206</v>
      </c>
      <c r="D64" s="954" t="s">
        <v>253</v>
      </c>
      <c r="E64" s="954"/>
      <c r="F64" s="955" t="s">
        <v>1470</v>
      </c>
      <c r="G64" s="956" t="s">
        <v>1471</v>
      </c>
      <c r="H64" s="954" t="s">
        <v>1472</v>
      </c>
      <c r="I64" s="954" t="s">
        <v>1473</v>
      </c>
      <c r="J64" s="954"/>
    </row>
    <row r="65" spans="1:10" s="83" customFormat="1" ht="61.9" customHeight="1" x14ac:dyDescent="0.2">
      <c r="A65" s="957"/>
      <c r="B65" s="954" t="s">
        <v>384</v>
      </c>
      <c r="C65" s="954" t="s">
        <v>103</v>
      </c>
      <c r="D65" s="954" t="s">
        <v>955</v>
      </c>
      <c r="E65" s="954"/>
      <c r="F65" s="955" t="s">
        <v>1474</v>
      </c>
      <c r="G65" s="956" t="s">
        <v>1475</v>
      </c>
      <c r="H65" s="954" t="s">
        <v>1476</v>
      </c>
      <c r="I65" s="954" t="s">
        <v>1477</v>
      </c>
      <c r="J65" s="954"/>
    </row>
    <row r="66" spans="1:10" s="83" customFormat="1" ht="33.75" x14ac:dyDescent="0.2">
      <c r="A66" s="957"/>
      <c r="B66" s="954" t="s">
        <v>325</v>
      </c>
      <c r="C66" s="954" t="s">
        <v>104</v>
      </c>
      <c r="D66" s="954" t="s">
        <v>29</v>
      </c>
      <c r="E66" s="954"/>
      <c r="F66" s="955" t="s">
        <v>1478</v>
      </c>
      <c r="G66" s="956" t="s">
        <v>1479</v>
      </c>
      <c r="H66" s="954" t="s">
        <v>1480</v>
      </c>
      <c r="I66" s="954" t="s">
        <v>1318</v>
      </c>
      <c r="J66" s="954"/>
    </row>
    <row r="67" spans="1:10" s="83" customFormat="1" ht="38.25" customHeight="1" x14ac:dyDescent="0.2">
      <c r="A67" s="957"/>
      <c r="B67" s="954" t="s">
        <v>385</v>
      </c>
      <c r="C67" s="954" t="s">
        <v>105</v>
      </c>
      <c r="D67" s="954" t="s">
        <v>40</v>
      </c>
      <c r="E67" s="954"/>
      <c r="F67" s="955" t="s">
        <v>1481</v>
      </c>
      <c r="G67" s="956" t="s">
        <v>1482</v>
      </c>
      <c r="H67" s="954" t="s">
        <v>1483</v>
      </c>
      <c r="I67" s="954" t="s">
        <v>1484</v>
      </c>
      <c r="J67" s="954"/>
    </row>
    <row r="68" spans="1:10" s="83" customFormat="1" ht="124.5" customHeight="1" x14ac:dyDescent="0.2">
      <c r="A68" s="957"/>
      <c r="B68" s="954" t="s">
        <v>106</v>
      </c>
      <c r="C68" s="954" t="s">
        <v>682</v>
      </c>
      <c r="D68" s="954" t="s">
        <v>717</v>
      </c>
      <c r="E68" s="954"/>
      <c r="F68" s="955" t="s">
        <v>1485</v>
      </c>
      <c r="G68" s="956" t="s">
        <v>1486</v>
      </c>
      <c r="H68" s="954" t="s">
        <v>1487</v>
      </c>
      <c r="I68" s="954" t="s">
        <v>1488</v>
      </c>
      <c r="J68" s="954"/>
    </row>
    <row r="69" spans="1:10" s="83" customFormat="1" ht="37.5" customHeight="1" x14ac:dyDescent="0.2">
      <c r="A69" s="957"/>
      <c r="B69" s="954" t="s">
        <v>386</v>
      </c>
      <c r="C69" s="954" t="s">
        <v>107</v>
      </c>
      <c r="D69" s="954" t="s">
        <v>29</v>
      </c>
      <c r="E69" s="954"/>
      <c r="F69" s="955" t="s">
        <v>1489</v>
      </c>
      <c r="G69" s="956" t="s">
        <v>1490</v>
      </c>
      <c r="H69" s="954" t="s">
        <v>1491</v>
      </c>
      <c r="I69" s="954" t="s">
        <v>1318</v>
      </c>
      <c r="J69" s="954"/>
    </row>
    <row r="70" spans="1:10" s="83" customFormat="1" ht="45" x14ac:dyDescent="0.2">
      <c r="A70" s="957"/>
      <c r="B70" s="954" t="s">
        <v>108</v>
      </c>
      <c r="C70" s="954" t="s">
        <v>109</v>
      </c>
      <c r="D70" s="954" t="s">
        <v>3613</v>
      </c>
      <c r="E70" s="954"/>
      <c r="F70" s="955" t="s">
        <v>1492</v>
      </c>
      <c r="G70" s="956" t="s">
        <v>1493</v>
      </c>
      <c r="H70" s="954" t="s">
        <v>1494</v>
      </c>
      <c r="I70" s="954" t="s">
        <v>3612</v>
      </c>
      <c r="J70" s="954"/>
    </row>
    <row r="71" spans="1:10" s="83" customFormat="1" ht="33.75" x14ac:dyDescent="0.2">
      <c r="A71" s="957"/>
      <c r="B71" s="954" t="s">
        <v>356</v>
      </c>
      <c r="C71" s="954" t="s">
        <v>110</v>
      </c>
      <c r="D71" s="954" t="s">
        <v>38</v>
      </c>
      <c r="E71" s="954"/>
      <c r="F71" s="955" t="s">
        <v>1495</v>
      </c>
      <c r="G71" s="956" t="s">
        <v>1496</v>
      </c>
      <c r="H71" s="954" t="s">
        <v>1497</v>
      </c>
      <c r="I71" s="954" t="s">
        <v>1318</v>
      </c>
      <c r="J71" s="954"/>
    </row>
    <row r="72" spans="1:10" s="83" customFormat="1" ht="36" customHeight="1" x14ac:dyDescent="0.2">
      <c r="A72" s="957"/>
      <c r="B72" s="954" t="s">
        <v>389</v>
      </c>
      <c r="C72" s="954" t="s">
        <v>280</v>
      </c>
      <c r="D72" s="959" t="s">
        <v>954</v>
      </c>
      <c r="E72" s="954"/>
      <c r="F72" s="955" t="s">
        <v>1498</v>
      </c>
      <c r="G72" s="956" t="s">
        <v>1499</v>
      </c>
      <c r="H72" s="954" t="s">
        <v>1500</v>
      </c>
      <c r="I72" s="959" t="s">
        <v>1501</v>
      </c>
      <c r="J72" s="954"/>
    </row>
    <row r="73" spans="1:10" s="83" customFormat="1" ht="81" customHeight="1" x14ac:dyDescent="0.2">
      <c r="A73" s="957"/>
      <c r="B73" s="954" t="s">
        <v>388</v>
      </c>
      <c r="C73" s="954" t="s">
        <v>281</v>
      </c>
      <c r="D73" s="954" t="s">
        <v>29</v>
      </c>
      <c r="E73" s="954"/>
      <c r="F73" s="955" t="s">
        <v>1502</v>
      </c>
      <c r="G73" s="956" t="s">
        <v>1504</v>
      </c>
      <c r="H73" s="954" t="s">
        <v>1506</v>
      </c>
      <c r="I73" s="954" t="s">
        <v>1318</v>
      </c>
      <c r="J73" s="954"/>
    </row>
    <row r="74" spans="1:10" s="83" customFormat="1" ht="106.5" customHeight="1" x14ac:dyDescent="0.2">
      <c r="A74" s="957"/>
      <c r="B74" s="954" t="s">
        <v>245</v>
      </c>
      <c r="C74" s="959" t="s">
        <v>718</v>
      </c>
      <c r="D74" s="1142" t="s">
        <v>3727</v>
      </c>
      <c r="E74" s="959" t="s">
        <v>3732</v>
      </c>
      <c r="F74" s="955" t="s">
        <v>34</v>
      </c>
      <c r="G74" s="956" t="s">
        <v>1503</v>
      </c>
      <c r="H74" s="954" t="s">
        <v>1505</v>
      </c>
      <c r="I74" s="1142" t="s">
        <v>3722</v>
      </c>
      <c r="J74" s="954" t="s">
        <v>2604</v>
      </c>
    </row>
    <row r="75" spans="1:10" s="83" customFormat="1" ht="130.5" customHeight="1" x14ac:dyDescent="0.2">
      <c r="A75" s="957"/>
      <c r="B75" s="954" t="s">
        <v>237</v>
      </c>
      <c r="C75" s="959" t="s">
        <v>248</v>
      </c>
      <c r="D75" s="1142" t="s">
        <v>3728</v>
      </c>
      <c r="E75" s="959" t="s">
        <v>3733</v>
      </c>
      <c r="F75" s="955" t="s">
        <v>35</v>
      </c>
      <c r="G75" s="956" t="s">
        <v>1507</v>
      </c>
      <c r="H75" s="954" t="s">
        <v>1508</v>
      </c>
      <c r="I75" s="1142" t="s">
        <v>3723</v>
      </c>
      <c r="J75" s="959" t="s">
        <v>2601</v>
      </c>
    </row>
    <row r="76" spans="1:10" s="83" customFormat="1" ht="128.25" customHeight="1" x14ac:dyDescent="0.2">
      <c r="A76" s="957"/>
      <c r="B76" s="954" t="s">
        <v>647</v>
      </c>
      <c r="C76" s="959" t="s">
        <v>3698</v>
      </c>
      <c r="D76" s="1142" t="s">
        <v>3729</v>
      </c>
      <c r="E76" s="959" t="s">
        <v>3734</v>
      </c>
      <c r="F76" s="955" t="s">
        <v>236</v>
      </c>
      <c r="G76" s="956" t="s">
        <v>1509</v>
      </c>
      <c r="H76" s="954" t="s">
        <v>2605</v>
      </c>
      <c r="I76" s="1142" t="s">
        <v>3724</v>
      </c>
      <c r="J76" s="959" t="s">
        <v>2602</v>
      </c>
    </row>
    <row r="77" spans="1:10" s="83" customFormat="1" ht="292.5" customHeight="1" x14ac:dyDescent="0.2">
      <c r="A77" s="957"/>
      <c r="B77" s="954" t="s">
        <v>3161</v>
      </c>
      <c r="C77" s="954" t="s">
        <v>3160</v>
      </c>
      <c r="D77" s="954" t="s">
        <v>3159</v>
      </c>
      <c r="E77" s="954" t="s">
        <v>231</v>
      </c>
      <c r="F77" s="955" t="s">
        <v>36</v>
      </c>
      <c r="G77" s="956" t="s">
        <v>1510</v>
      </c>
      <c r="H77" s="954" t="s">
        <v>1511</v>
      </c>
      <c r="I77" s="954" t="s">
        <v>3532</v>
      </c>
      <c r="J77" s="954" t="s">
        <v>231</v>
      </c>
    </row>
    <row r="78" spans="1:10" s="83" customFormat="1" ht="22.5" x14ac:dyDescent="0.2">
      <c r="A78" s="957"/>
      <c r="B78" s="954" t="s">
        <v>239</v>
      </c>
      <c r="C78" s="954" t="s">
        <v>114</v>
      </c>
      <c r="D78" s="954" t="s">
        <v>719</v>
      </c>
      <c r="E78" s="954" t="s">
        <v>230</v>
      </c>
      <c r="F78" s="955" t="s">
        <v>1512</v>
      </c>
      <c r="G78" s="956" t="s">
        <v>1513</v>
      </c>
      <c r="H78" s="954" t="s">
        <v>1514</v>
      </c>
      <c r="I78" s="954" t="s">
        <v>1515</v>
      </c>
      <c r="J78" s="954" t="s">
        <v>230</v>
      </c>
    </row>
    <row r="79" spans="1:10" s="83" customFormat="1" ht="95.25" customHeight="1" x14ac:dyDescent="0.2">
      <c r="A79" s="958"/>
      <c r="B79" s="954" t="s">
        <v>240</v>
      </c>
      <c r="C79" s="911" t="s">
        <v>1210</v>
      </c>
      <c r="D79" s="959" t="s">
        <v>2598</v>
      </c>
      <c r="E79" s="959" t="s">
        <v>2599</v>
      </c>
      <c r="F79" s="955" t="s">
        <v>1516</v>
      </c>
      <c r="G79" s="956" t="s">
        <v>1517</v>
      </c>
      <c r="H79" s="911" t="s">
        <v>1518</v>
      </c>
      <c r="I79" s="959" t="s">
        <v>2608</v>
      </c>
      <c r="J79" s="959" t="s">
        <v>2606</v>
      </c>
    </row>
    <row r="80" spans="1:10" s="83" customFormat="1" ht="93.75" customHeight="1" x14ac:dyDescent="0.2">
      <c r="A80" s="958"/>
      <c r="B80" s="954" t="s">
        <v>247</v>
      </c>
      <c r="C80" s="911" t="s">
        <v>1211</v>
      </c>
      <c r="D80" s="959" t="s">
        <v>3342</v>
      </c>
      <c r="E80" s="959" t="s">
        <v>2600</v>
      </c>
      <c r="F80" s="955" t="s">
        <v>1519</v>
      </c>
      <c r="G80" s="956" t="s">
        <v>1520</v>
      </c>
      <c r="H80" s="911" t="s">
        <v>1521</v>
      </c>
      <c r="I80" s="959" t="s">
        <v>2607</v>
      </c>
      <c r="J80" s="959" t="s">
        <v>2606</v>
      </c>
    </row>
    <row r="81" spans="1:10" s="83" customFormat="1" ht="86.25" customHeight="1" x14ac:dyDescent="0.2">
      <c r="A81" s="957"/>
      <c r="B81" s="954" t="s">
        <v>241</v>
      </c>
      <c r="C81" s="954" t="s">
        <v>379</v>
      </c>
      <c r="D81" s="954" t="s">
        <v>3162</v>
      </c>
      <c r="E81" s="954"/>
      <c r="F81" s="955" t="s">
        <v>1522</v>
      </c>
      <c r="G81" s="956" t="s">
        <v>1523</v>
      </c>
      <c r="H81" s="954" t="s">
        <v>1524</v>
      </c>
      <c r="I81" s="954" t="s">
        <v>3162</v>
      </c>
      <c r="J81" s="954"/>
    </row>
    <row r="82" spans="1:10" s="83" customFormat="1" ht="33.75" x14ac:dyDescent="0.2">
      <c r="A82" s="957"/>
      <c r="B82" s="954" t="s">
        <v>242</v>
      </c>
      <c r="C82" s="954" t="s">
        <v>192</v>
      </c>
      <c r="D82" s="954" t="s">
        <v>29</v>
      </c>
      <c r="E82" s="954"/>
      <c r="F82" s="955" t="s">
        <v>1525</v>
      </c>
      <c r="G82" s="956" t="s">
        <v>1526</v>
      </c>
      <c r="H82" s="954" t="s">
        <v>1527</v>
      </c>
      <c r="I82" s="954" t="s">
        <v>1318</v>
      </c>
      <c r="J82" s="954"/>
    </row>
    <row r="83" spans="1:10" s="83" customFormat="1" ht="45" x14ac:dyDescent="0.2">
      <c r="A83" s="957"/>
      <c r="B83" s="954" t="s">
        <v>431</v>
      </c>
      <c r="C83" s="954" t="s">
        <v>287</v>
      </c>
      <c r="D83" s="954" t="s">
        <v>29</v>
      </c>
      <c r="E83" s="954"/>
      <c r="F83" s="955" t="s">
        <v>1528</v>
      </c>
      <c r="G83" s="956" t="s">
        <v>1529</v>
      </c>
      <c r="H83" s="954" t="s">
        <v>1530</v>
      </c>
      <c r="I83" s="954" t="s">
        <v>1318</v>
      </c>
      <c r="J83" s="954"/>
    </row>
    <row r="84" spans="1:10" s="83" customFormat="1" ht="45" x14ac:dyDescent="0.2">
      <c r="A84" s="957"/>
      <c r="B84" s="954" t="s">
        <v>428</v>
      </c>
      <c r="C84" s="954" t="s">
        <v>429</v>
      </c>
      <c r="D84" s="954" t="s">
        <v>669</v>
      </c>
      <c r="E84" s="954"/>
      <c r="F84" s="955" t="s">
        <v>1531</v>
      </c>
      <c r="G84" s="956" t="s">
        <v>1532</v>
      </c>
      <c r="H84" s="954" t="s">
        <v>1533</v>
      </c>
      <c r="I84" s="954" t="s">
        <v>1534</v>
      </c>
      <c r="J84" s="954"/>
    </row>
    <row r="85" spans="1:10" s="83" customFormat="1" ht="67.5" x14ac:dyDescent="0.2">
      <c r="A85" s="957"/>
      <c r="B85" s="954" t="s">
        <v>342</v>
      </c>
      <c r="C85" s="954" t="s">
        <v>117</v>
      </c>
      <c r="D85" s="954" t="s">
        <v>254</v>
      </c>
      <c r="E85" s="954"/>
      <c r="F85" s="955" t="s">
        <v>1535</v>
      </c>
      <c r="G85" s="956" t="s">
        <v>1536</v>
      </c>
      <c r="H85" s="954" t="s">
        <v>1537</v>
      </c>
      <c r="I85" s="954" t="s">
        <v>1538</v>
      </c>
      <c r="J85" s="954"/>
    </row>
    <row r="86" spans="1:10" s="83" customFormat="1" ht="148.5" customHeight="1" x14ac:dyDescent="0.2">
      <c r="A86" s="957"/>
      <c r="B86" s="954" t="s">
        <v>326</v>
      </c>
      <c r="C86" s="954" t="s">
        <v>118</v>
      </c>
      <c r="D86" s="954" t="s">
        <v>3362</v>
      </c>
      <c r="E86" s="954"/>
      <c r="F86" s="955" t="s">
        <v>1540</v>
      </c>
      <c r="G86" s="956" t="s">
        <v>1539</v>
      </c>
      <c r="H86" s="954" t="s">
        <v>1541</v>
      </c>
      <c r="I86" s="954" t="s">
        <v>1542</v>
      </c>
      <c r="J86" s="954"/>
    </row>
    <row r="87" spans="1:10" s="83" customFormat="1" ht="45" x14ac:dyDescent="0.2">
      <c r="A87" s="958"/>
      <c r="B87" s="959" t="s">
        <v>282</v>
      </c>
      <c r="C87" s="954" t="s">
        <v>283</v>
      </c>
      <c r="D87" s="954" t="s">
        <v>3163</v>
      </c>
      <c r="E87" s="954"/>
      <c r="F87" s="955" t="s">
        <v>1543</v>
      </c>
      <c r="G87" s="716" t="s">
        <v>1544</v>
      </c>
      <c r="H87" s="954" t="s">
        <v>1545</v>
      </c>
      <c r="I87" s="954" t="s">
        <v>3533</v>
      </c>
      <c r="J87" s="954"/>
    </row>
    <row r="88" spans="1:10" s="83" customFormat="1" ht="45" x14ac:dyDescent="0.2">
      <c r="A88" s="958"/>
      <c r="B88" s="959" t="s">
        <v>285</v>
      </c>
      <c r="C88" s="954" t="s">
        <v>284</v>
      </c>
      <c r="D88" s="959" t="s">
        <v>436</v>
      </c>
      <c r="E88" s="954"/>
      <c r="F88" s="955" t="s">
        <v>1546</v>
      </c>
      <c r="G88" s="716" t="s">
        <v>1547</v>
      </c>
      <c r="H88" s="954" t="s">
        <v>1548</v>
      </c>
      <c r="I88" s="959" t="s">
        <v>1549</v>
      </c>
      <c r="J88" s="954"/>
    </row>
    <row r="89" spans="1:10" s="83" customFormat="1" ht="45" x14ac:dyDescent="0.2">
      <c r="A89" s="958"/>
      <c r="B89" s="954" t="s">
        <v>376</v>
      </c>
      <c r="C89" s="954" t="s">
        <v>121</v>
      </c>
      <c r="D89" s="954" t="s">
        <v>1001</v>
      </c>
      <c r="E89" s="954"/>
      <c r="F89" s="955" t="s">
        <v>1550</v>
      </c>
      <c r="G89" s="956" t="s">
        <v>1551</v>
      </c>
      <c r="H89" s="954" t="s">
        <v>1552</v>
      </c>
      <c r="I89" s="954" t="s">
        <v>1553</v>
      </c>
      <c r="J89" s="954"/>
    </row>
    <row r="90" spans="1:10" s="83" customFormat="1" ht="61.5" customHeight="1" x14ac:dyDescent="0.2">
      <c r="A90" s="958"/>
      <c r="B90" s="954" t="s">
        <v>425</v>
      </c>
      <c r="C90" s="954" t="s">
        <v>122</v>
      </c>
      <c r="D90" s="954" t="s">
        <v>681</v>
      </c>
      <c r="E90" s="954"/>
      <c r="F90" s="955" t="s">
        <v>1554</v>
      </c>
      <c r="G90" s="956" t="s">
        <v>1555</v>
      </c>
      <c r="H90" s="954" t="s">
        <v>1556</v>
      </c>
      <c r="I90" s="954" t="s">
        <v>1557</v>
      </c>
      <c r="J90" s="954"/>
    </row>
    <row r="91" spans="1:10" s="83" customFormat="1" ht="36" customHeight="1" x14ac:dyDescent="0.2">
      <c r="A91" s="958"/>
      <c r="B91" s="954" t="s">
        <v>119</v>
      </c>
      <c r="C91" s="954" t="s">
        <v>120</v>
      </c>
      <c r="D91" s="954" t="s">
        <v>1002</v>
      </c>
      <c r="E91" s="954"/>
      <c r="F91" s="955" t="s">
        <v>1558</v>
      </c>
      <c r="G91" s="956" t="s">
        <v>1559</v>
      </c>
      <c r="H91" s="954" t="s">
        <v>1560</v>
      </c>
      <c r="I91" s="954" t="s">
        <v>1561</v>
      </c>
      <c r="J91" s="954"/>
    </row>
    <row r="92" spans="1:10" s="83" customFormat="1" ht="85.5" customHeight="1" x14ac:dyDescent="0.2">
      <c r="A92" s="958"/>
      <c r="B92" s="954" t="s">
        <v>396</v>
      </c>
      <c r="C92" s="954" t="s">
        <v>123</v>
      </c>
      <c r="D92" s="954" t="s">
        <v>720</v>
      </c>
      <c r="E92" s="954"/>
      <c r="F92" s="955" t="s">
        <v>1562</v>
      </c>
      <c r="G92" s="956" t="s">
        <v>1563</v>
      </c>
      <c r="H92" s="954" t="s">
        <v>1564</v>
      </c>
      <c r="I92" s="954" t="s">
        <v>1565</v>
      </c>
      <c r="J92" s="954"/>
    </row>
    <row r="93" spans="1:10" s="83" customFormat="1" ht="33.75" x14ac:dyDescent="0.2">
      <c r="A93" s="958"/>
      <c r="B93" s="954" t="s">
        <v>397</v>
      </c>
      <c r="C93" s="954" t="s">
        <v>124</v>
      </c>
      <c r="D93" s="954" t="s">
        <v>29</v>
      </c>
      <c r="E93" s="954"/>
      <c r="F93" s="955" t="s">
        <v>1566</v>
      </c>
      <c r="G93" s="956" t="s">
        <v>1567</v>
      </c>
      <c r="H93" s="954" t="s">
        <v>1568</v>
      </c>
      <c r="I93" s="954" t="s">
        <v>1318</v>
      </c>
      <c r="J93" s="954"/>
    </row>
    <row r="94" spans="1:10" s="83" customFormat="1" ht="101.25" customHeight="1" x14ac:dyDescent="0.2">
      <c r="A94" s="958"/>
      <c r="B94" s="954" t="s">
        <v>673</v>
      </c>
      <c r="C94" s="954" t="s">
        <v>126</v>
      </c>
      <c r="D94" s="954" t="s">
        <v>3343</v>
      </c>
      <c r="E94" s="954"/>
      <c r="F94" s="955" t="s">
        <v>1569</v>
      </c>
      <c r="G94" s="956" t="s">
        <v>1570</v>
      </c>
      <c r="H94" s="954" t="s">
        <v>1571</v>
      </c>
      <c r="I94" s="954" t="s">
        <v>1572</v>
      </c>
      <c r="J94" s="954"/>
    </row>
    <row r="95" spans="1:10" s="83" customFormat="1" ht="33.75" x14ac:dyDescent="0.2">
      <c r="A95" s="958"/>
      <c r="B95" s="954" t="s">
        <v>400</v>
      </c>
      <c r="C95" s="954" t="s">
        <v>125</v>
      </c>
      <c r="D95" s="954" t="s">
        <v>127</v>
      </c>
      <c r="E95" s="954"/>
      <c r="F95" s="955" t="s">
        <v>1573</v>
      </c>
      <c r="G95" s="956" t="s">
        <v>1574</v>
      </c>
      <c r="H95" s="954" t="s">
        <v>1575</v>
      </c>
      <c r="I95" s="954" t="s">
        <v>1576</v>
      </c>
      <c r="J95" s="954"/>
    </row>
    <row r="96" spans="1:10" s="83" customFormat="1" ht="56.25" x14ac:dyDescent="0.2">
      <c r="A96" s="958"/>
      <c r="B96" s="954" t="s">
        <v>674</v>
      </c>
      <c r="C96" s="954" t="s">
        <v>3349</v>
      </c>
      <c r="D96" s="954" t="s">
        <v>721</v>
      </c>
      <c r="E96" s="954"/>
      <c r="F96" s="955" t="s">
        <v>1577</v>
      </c>
      <c r="G96" s="956" t="s">
        <v>1578</v>
      </c>
      <c r="H96" s="954" t="s">
        <v>1579</v>
      </c>
      <c r="I96" s="954" t="s">
        <v>1580</v>
      </c>
      <c r="J96" s="954"/>
    </row>
    <row r="97" spans="1:19" s="83" customFormat="1" ht="33.75" x14ac:dyDescent="0.2">
      <c r="A97" s="957"/>
      <c r="B97" s="954" t="s">
        <v>401</v>
      </c>
      <c r="C97" s="954" t="s">
        <v>128</v>
      </c>
      <c r="D97" s="954" t="s">
        <v>29</v>
      </c>
      <c r="E97" s="954"/>
      <c r="F97" s="955" t="s">
        <v>1581</v>
      </c>
      <c r="G97" s="956" t="s">
        <v>1582</v>
      </c>
      <c r="H97" s="954" t="s">
        <v>1583</v>
      </c>
      <c r="I97" s="954" t="s">
        <v>1318</v>
      </c>
      <c r="J97" s="954"/>
    </row>
    <row r="98" spans="1:19" s="83" customFormat="1" ht="33.75" x14ac:dyDescent="0.2">
      <c r="A98" s="957"/>
      <c r="B98" s="954" t="s">
        <v>399</v>
      </c>
      <c r="C98" s="954" t="s">
        <v>129</v>
      </c>
      <c r="D98" s="954" t="s">
        <v>29</v>
      </c>
      <c r="E98" s="954"/>
      <c r="F98" s="955" t="s">
        <v>1584</v>
      </c>
      <c r="G98" s="956" t="s">
        <v>1585</v>
      </c>
      <c r="H98" s="954" t="s">
        <v>1586</v>
      </c>
      <c r="I98" s="954" t="s">
        <v>1318</v>
      </c>
      <c r="J98" s="954"/>
    </row>
    <row r="99" spans="1:19" s="83" customFormat="1" ht="78.75" x14ac:dyDescent="0.2">
      <c r="A99" s="957"/>
      <c r="B99" s="954" t="s">
        <v>675</v>
      </c>
      <c r="C99" s="954" t="s">
        <v>3350</v>
      </c>
      <c r="D99" s="954" t="s">
        <v>29</v>
      </c>
      <c r="E99" s="954"/>
      <c r="F99" s="955" t="s">
        <v>1587</v>
      </c>
      <c r="G99" s="956" t="s">
        <v>1588</v>
      </c>
      <c r="H99" s="954" t="s">
        <v>1589</v>
      </c>
      <c r="I99" s="954" t="s">
        <v>1590</v>
      </c>
      <c r="J99" s="954"/>
    </row>
    <row r="100" spans="1:19" s="83" customFormat="1" ht="45" x14ac:dyDescent="0.2">
      <c r="A100" s="957"/>
      <c r="B100" s="954" t="s">
        <v>130</v>
      </c>
      <c r="C100" s="954" t="s">
        <v>131</v>
      </c>
      <c r="D100" s="954" t="s">
        <v>651</v>
      </c>
      <c r="E100" s="954"/>
      <c r="F100" s="955" t="s">
        <v>1591</v>
      </c>
      <c r="G100" s="956" t="s">
        <v>1592</v>
      </c>
      <c r="H100" s="954" t="s">
        <v>1593</v>
      </c>
      <c r="I100" s="954" t="s">
        <v>1594</v>
      </c>
      <c r="J100" s="954"/>
    </row>
    <row r="101" spans="1:19" s="83" customFormat="1" ht="33.75" x14ac:dyDescent="0.2">
      <c r="A101" s="957"/>
      <c r="B101" s="954" t="s">
        <v>132</v>
      </c>
      <c r="C101" s="954" t="s">
        <v>133</v>
      </c>
      <c r="D101" s="954" t="s">
        <v>29</v>
      </c>
      <c r="E101" s="954"/>
      <c r="F101" s="955" t="s">
        <v>1595</v>
      </c>
      <c r="G101" s="956" t="s">
        <v>1596</v>
      </c>
      <c r="H101" s="954" t="s">
        <v>1597</v>
      </c>
      <c r="I101" s="954" t="s">
        <v>1318</v>
      </c>
      <c r="J101" s="954"/>
    </row>
    <row r="102" spans="1:19" s="83" customFormat="1" ht="33.75" x14ac:dyDescent="0.2">
      <c r="A102" s="957"/>
      <c r="B102" s="954" t="s">
        <v>134</v>
      </c>
      <c r="C102" s="954" t="s">
        <v>135</v>
      </c>
      <c r="D102" s="954" t="s">
        <v>652</v>
      </c>
      <c r="E102" s="954"/>
      <c r="F102" s="955" t="s">
        <v>1598</v>
      </c>
      <c r="G102" s="956" t="s">
        <v>1599</v>
      </c>
      <c r="H102" s="954" t="s">
        <v>1600</v>
      </c>
      <c r="I102" s="954" t="s">
        <v>1601</v>
      </c>
      <c r="J102" s="954"/>
    </row>
    <row r="103" spans="1:19" s="83" customFormat="1" ht="33.75" x14ac:dyDescent="0.2">
      <c r="A103" s="957"/>
      <c r="B103" s="954" t="s">
        <v>137</v>
      </c>
      <c r="C103" s="954" t="s">
        <v>138</v>
      </c>
      <c r="D103" s="954" t="s">
        <v>127</v>
      </c>
      <c r="E103" s="954"/>
      <c r="F103" s="955" t="s">
        <v>1602</v>
      </c>
      <c r="G103" s="956" t="s">
        <v>1603</v>
      </c>
      <c r="H103" s="954" t="s">
        <v>1604</v>
      </c>
      <c r="I103" s="954" t="s">
        <v>1605</v>
      </c>
      <c r="J103" s="954"/>
    </row>
    <row r="104" spans="1:19" s="83" customFormat="1" ht="56.25" x14ac:dyDescent="0.2">
      <c r="A104" s="957"/>
      <c r="B104" s="954" t="s">
        <v>670</v>
      </c>
      <c r="C104" s="954" t="s">
        <v>3351</v>
      </c>
      <c r="D104" s="954" t="s">
        <v>136</v>
      </c>
      <c r="E104" s="954"/>
      <c r="F104" s="955" t="s">
        <v>1606</v>
      </c>
      <c r="G104" s="956" t="s">
        <v>1607</v>
      </c>
      <c r="H104" s="954" t="s">
        <v>1608</v>
      </c>
      <c r="I104" s="954" t="s">
        <v>1609</v>
      </c>
      <c r="J104" s="954"/>
    </row>
    <row r="105" spans="1:19" s="83" customFormat="1" ht="33.75" x14ac:dyDescent="0.2">
      <c r="A105" s="957"/>
      <c r="B105" s="954" t="s">
        <v>139</v>
      </c>
      <c r="C105" s="954" t="s">
        <v>140</v>
      </c>
      <c r="D105" s="954" t="s">
        <v>29</v>
      </c>
      <c r="E105" s="954"/>
      <c r="F105" s="955" t="s">
        <v>1610</v>
      </c>
      <c r="G105" s="956" t="s">
        <v>1611</v>
      </c>
      <c r="H105" s="954" t="s">
        <v>1612</v>
      </c>
      <c r="I105" s="954" t="s">
        <v>1318</v>
      </c>
      <c r="J105" s="954"/>
    </row>
    <row r="106" spans="1:19" s="83" customFormat="1" ht="33.75" x14ac:dyDescent="0.2">
      <c r="A106" s="957"/>
      <c r="B106" s="954" t="s">
        <v>141</v>
      </c>
      <c r="C106" s="954" t="s">
        <v>142</v>
      </c>
      <c r="D106" s="954" t="s">
        <v>29</v>
      </c>
      <c r="E106" s="954"/>
      <c r="F106" s="955" t="s">
        <v>1613</v>
      </c>
      <c r="G106" s="956" t="s">
        <v>1614</v>
      </c>
      <c r="H106" s="954" t="s">
        <v>1615</v>
      </c>
      <c r="I106" s="954" t="s">
        <v>1318</v>
      </c>
      <c r="J106" s="954"/>
    </row>
    <row r="107" spans="1:19" s="83" customFormat="1" ht="67.5" x14ac:dyDescent="0.2">
      <c r="A107" s="957"/>
      <c r="B107" s="954" t="s">
        <v>143</v>
      </c>
      <c r="C107" s="954" t="s">
        <v>3352</v>
      </c>
      <c r="D107" s="954" t="s">
        <v>29</v>
      </c>
      <c r="E107" s="954"/>
      <c r="F107" s="955" t="s">
        <v>1616</v>
      </c>
      <c r="G107" s="956" t="s">
        <v>1619</v>
      </c>
      <c r="H107" s="954" t="s">
        <v>1618</v>
      </c>
      <c r="I107" s="954" t="s">
        <v>1318</v>
      </c>
      <c r="J107" s="954"/>
    </row>
    <row r="108" spans="1:19" s="83" customFormat="1" ht="56.25" x14ac:dyDescent="0.2">
      <c r="A108" s="957"/>
      <c r="B108" s="954" t="s">
        <v>402</v>
      </c>
      <c r="C108" s="954" t="s">
        <v>144</v>
      </c>
      <c r="D108" s="954" t="s">
        <v>671</v>
      </c>
      <c r="E108" s="954"/>
      <c r="F108" s="955" t="s">
        <v>1617</v>
      </c>
      <c r="G108" s="956" t="s">
        <v>1620</v>
      </c>
      <c r="H108" s="954" t="s">
        <v>1621</v>
      </c>
      <c r="I108" s="954" t="s">
        <v>1622</v>
      </c>
      <c r="J108" s="954"/>
    </row>
    <row r="109" spans="1:19" s="9" customFormat="1" ht="33.75" x14ac:dyDescent="0.2">
      <c r="A109" s="957"/>
      <c r="B109" s="954" t="s">
        <v>403</v>
      </c>
      <c r="C109" s="954" t="s">
        <v>146</v>
      </c>
      <c r="D109" s="954" t="s">
        <v>29</v>
      </c>
      <c r="E109" s="954"/>
      <c r="F109" s="955" t="s">
        <v>1623</v>
      </c>
      <c r="G109" s="956" t="s">
        <v>1624</v>
      </c>
      <c r="H109" s="954" t="s">
        <v>1625</v>
      </c>
      <c r="I109" s="954" t="s">
        <v>1318</v>
      </c>
      <c r="J109" s="954"/>
      <c r="K109" s="83"/>
      <c r="L109" s="83"/>
      <c r="M109" s="83"/>
      <c r="N109" s="83"/>
      <c r="O109" s="83"/>
      <c r="P109" s="83"/>
      <c r="Q109" s="83"/>
      <c r="R109" s="83"/>
      <c r="S109" s="83"/>
    </row>
    <row r="110" spans="1:19" s="83" customFormat="1" ht="67.5" x14ac:dyDescent="0.2">
      <c r="A110" s="957"/>
      <c r="B110" s="954" t="s">
        <v>699</v>
      </c>
      <c r="C110" s="954" t="s">
        <v>147</v>
      </c>
      <c r="D110" s="954" t="s">
        <v>3344</v>
      </c>
      <c r="E110" s="954"/>
      <c r="F110" s="955" t="s">
        <v>1626</v>
      </c>
      <c r="G110" s="956" t="s">
        <v>1627</v>
      </c>
      <c r="H110" s="954" t="s">
        <v>1628</v>
      </c>
      <c r="I110" s="954" t="s">
        <v>1629</v>
      </c>
      <c r="J110" s="954"/>
      <c r="K110" s="9"/>
      <c r="L110" s="9"/>
      <c r="M110" s="9"/>
      <c r="N110" s="9"/>
      <c r="O110" s="9"/>
      <c r="P110" s="9"/>
      <c r="Q110" s="9"/>
      <c r="R110" s="9"/>
      <c r="S110" s="9"/>
    </row>
    <row r="111" spans="1:19" s="83" customFormat="1" ht="33.75" x14ac:dyDescent="0.2">
      <c r="A111" s="957"/>
      <c r="B111" s="954" t="s">
        <v>405</v>
      </c>
      <c r="C111" s="954" t="s">
        <v>148</v>
      </c>
      <c r="D111" s="954" t="s">
        <v>127</v>
      </c>
      <c r="E111" s="954"/>
      <c r="F111" s="955" t="s">
        <v>1631</v>
      </c>
      <c r="G111" s="956" t="s">
        <v>1630</v>
      </c>
      <c r="H111" s="954" t="s">
        <v>1632</v>
      </c>
      <c r="I111" s="954" t="s">
        <v>1605</v>
      </c>
      <c r="J111" s="954"/>
    </row>
    <row r="112" spans="1:19" s="83" customFormat="1" ht="56.25" x14ac:dyDescent="0.2">
      <c r="A112" s="957"/>
      <c r="B112" s="954" t="s">
        <v>676</v>
      </c>
      <c r="C112" s="954" t="s">
        <v>3353</v>
      </c>
      <c r="D112" s="954" t="s">
        <v>149</v>
      </c>
      <c r="E112" s="954"/>
      <c r="F112" s="955" t="s">
        <v>1633</v>
      </c>
      <c r="G112" s="956" t="s">
        <v>1634</v>
      </c>
      <c r="H112" s="954" t="s">
        <v>1635</v>
      </c>
      <c r="I112" s="954" t="s">
        <v>1636</v>
      </c>
      <c r="J112" s="954"/>
    </row>
    <row r="113" spans="1:19" s="83" customFormat="1" ht="33.75" x14ac:dyDescent="0.2">
      <c r="A113" s="957"/>
      <c r="B113" s="954" t="s">
        <v>404</v>
      </c>
      <c r="C113" s="954" t="s">
        <v>150</v>
      </c>
      <c r="D113" s="954" t="s">
        <v>29</v>
      </c>
      <c r="E113" s="954"/>
      <c r="F113" s="955" t="s">
        <v>1637</v>
      </c>
      <c r="G113" s="956" t="s">
        <v>1638</v>
      </c>
      <c r="H113" s="954" t="s">
        <v>1639</v>
      </c>
      <c r="I113" s="954" t="s">
        <v>1318</v>
      </c>
      <c r="J113" s="954"/>
    </row>
    <row r="114" spans="1:19" s="83" customFormat="1" ht="33.75" x14ac:dyDescent="0.2">
      <c r="A114" s="957"/>
      <c r="B114" s="954" t="s">
        <v>1003</v>
      </c>
      <c r="C114" s="954" t="s">
        <v>151</v>
      </c>
      <c r="D114" s="954" t="s">
        <v>29</v>
      </c>
      <c r="E114" s="954"/>
      <c r="F114" s="955" t="s">
        <v>1640</v>
      </c>
      <c r="G114" s="956" t="s">
        <v>1641</v>
      </c>
      <c r="H114" s="954" t="s">
        <v>1642</v>
      </c>
      <c r="I114" s="954" t="s">
        <v>1318</v>
      </c>
      <c r="J114" s="954"/>
    </row>
    <row r="115" spans="1:19" s="83" customFormat="1" ht="67.150000000000006" customHeight="1" x14ac:dyDescent="0.2">
      <c r="A115" s="957"/>
      <c r="B115" s="954" t="s">
        <v>901</v>
      </c>
      <c r="C115" s="954" t="s">
        <v>3354</v>
      </c>
      <c r="D115" s="954" t="s">
        <v>29</v>
      </c>
      <c r="E115" s="954"/>
      <c r="F115" s="955" t="s">
        <v>1643</v>
      </c>
      <c r="G115" s="956" t="s">
        <v>1644</v>
      </c>
      <c r="H115" s="954" t="s">
        <v>1645</v>
      </c>
      <c r="I115" s="954" t="s">
        <v>1318</v>
      </c>
      <c r="J115" s="954"/>
    </row>
    <row r="116" spans="1:19" s="83" customFormat="1" ht="45" x14ac:dyDescent="0.2">
      <c r="A116" s="957"/>
      <c r="B116" s="954" t="s">
        <v>152</v>
      </c>
      <c r="C116" s="954" t="s">
        <v>153</v>
      </c>
      <c r="D116" s="954" t="s">
        <v>672</v>
      </c>
      <c r="E116" s="954"/>
      <c r="F116" s="955" t="s">
        <v>1646</v>
      </c>
      <c r="G116" s="956" t="s">
        <v>1647</v>
      </c>
      <c r="H116" s="954" t="s">
        <v>1648</v>
      </c>
      <c r="I116" s="954" t="s">
        <v>1649</v>
      </c>
      <c r="J116" s="954"/>
    </row>
    <row r="117" spans="1:19" s="9" customFormat="1" ht="33.75" x14ac:dyDescent="0.2">
      <c r="A117" s="957"/>
      <c r="B117" s="954" t="s">
        <v>184</v>
      </c>
      <c r="C117" s="954" t="s">
        <v>154</v>
      </c>
      <c r="D117" s="954" t="s">
        <v>29</v>
      </c>
      <c r="E117" s="954"/>
      <c r="F117" s="955" t="s">
        <v>1650</v>
      </c>
      <c r="G117" s="956" t="s">
        <v>1651</v>
      </c>
      <c r="H117" s="954" t="s">
        <v>1652</v>
      </c>
      <c r="I117" s="954" t="s">
        <v>1318</v>
      </c>
      <c r="J117" s="954"/>
      <c r="K117" s="83"/>
      <c r="L117" s="83"/>
      <c r="M117" s="83"/>
      <c r="N117" s="83"/>
      <c r="O117" s="83"/>
      <c r="P117" s="83"/>
      <c r="Q117" s="83"/>
      <c r="R117" s="83"/>
      <c r="S117" s="83"/>
    </row>
    <row r="118" spans="1:19" s="83" customFormat="1" ht="33.75" x14ac:dyDescent="0.2">
      <c r="A118" s="957"/>
      <c r="B118" s="954" t="s">
        <v>185</v>
      </c>
      <c r="C118" s="954" t="s">
        <v>155</v>
      </c>
      <c r="D118" s="954" t="s">
        <v>653</v>
      </c>
      <c r="E118" s="954"/>
      <c r="F118" s="955" t="s">
        <v>1653</v>
      </c>
      <c r="G118" s="956" t="s">
        <v>1654</v>
      </c>
      <c r="H118" s="954" t="s">
        <v>1655</v>
      </c>
      <c r="I118" s="954" t="s">
        <v>1656</v>
      </c>
      <c r="J118" s="954"/>
      <c r="K118" s="9"/>
      <c r="L118" s="9"/>
      <c r="M118" s="9"/>
      <c r="N118" s="9"/>
      <c r="O118" s="9"/>
      <c r="P118" s="9"/>
      <c r="Q118" s="9"/>
      <c r="R118" s="9"/>
      <c r="S118" s="9"/>
    </row>
    <row r="119" spans="1:19" s="83" customFormat="1" ht="33.75" x14ac:dyDescent="0.2">
      <c r="A119" s="957"/>
      <c r="B119" s="954" t="s">
        <v>186</v>
      </c>
      <c r="C119" s="954" t="s">
        <v>156</v>
      </c>
      <c r="D119" s="954" t="s">
        <v>127</v>
      </c>
      <c r="E119" s="954"/>
      <c r="F119" s="955" t="s">
        <v>1657</v>
      </c>
      <c r="G119" s="956" t="s">
        <v>1658</v>
      </c>
      <c r="H119" s="954" t="s">
        <v>1659</v>
      </c>
      <c r="I119" s="954" t="s">
        <v>1660</v>
      </c>
      <c r="J119" s="954"/>
    </row>
    <row r="120" spans="1:19" s="83" customFormat="1" ht="56.25" x14ac:dyDescent="0.2">
      <c r="A120" s="957"/>
      <c r="B120" s="954" t="s">
        <v>223</v>
      </c>
      <c r="C120" s="954" t="s">
        <v>3355</v>
      </c>
      <c r="D120" s="954" t="s">
        <v>159</v>
      </c>
      <c r="E120" s="954"/>
      <c r="F120" s="955" t="s">
        <v>1661</v>
      </c>
      <c r="G120" s="956" t="s">
        <v>1662</v>
      </c>
      <c r="H120" s="954" t="s">
        <v>1663</v>
      </c>
      <c r="I120" s="954" t="s">
        <v>1664</v>
      </c>
      <c r="J120" s="954"/>
    </row>
    <row r="121" spans="1:19" s="83" customFormat="1" ht="33.75" x14ac:dyDescent="0.2">
      <c r="A121" s="957"/>
      <c r="B121" s="954" t="s">
        <v>187</v>
      </c>
      <c r="C121" s="954" t="s">
        <v>158</v>
      </c>
      <c r="D121" s="954" t="s">
        <v>29</v>
      </c>
      <c r="E121" s="954"/>
      <c r="F121" s="955" t="s">
        <v>1665</v>
      </c>
      <c r="G121" s="956" t="s">
        <v>1666</v>
      </c>
      <c r="H121" s="954" t="s">
        <v>1667</v>
      </c>
      <c r="I121" s="954" t="s">
        <v>1318</v>
      </c>
      <c r="J121" s="954"/>
    </row>
    <row r="122" spans="1:19" s="83" customFormat="1" ht="33.75" x14ac:dyDescent="0.2">
      <c r="A122" s="957"/>
      <c r="B122" s="954" t="s">
        <v>188</v>
      </c>
      <c r="C122" s="954" t="s">
        <v>160</v>
      </c>
      <c r="D122" s="954" t="s">
        <v>29</v>
      </c>
      <c r="E122" s="954"/>
      <c r="F122" s="955" t="s">
        <v>1668</v>
      </c>
      <c r="G122" s="956" t="s">
        <v>1669</v>
      </c>
      <c r="H122" s="954" t="s">
        <v>1670</v>
      </c>
      <c r="I122" s="954" t="s">
        <v>1318</v>
      </c>
      <c r="J122" s="954"/>
    </row>
    <row r="123" spans="1:19" s="83" customFormat="1" ht="69.75" customHeight="1" x14ac:dyDescent="0.2">
      <c r="A123" s="957"/>
      <c r="B123" s="954" t="s">
        <v>189</v>
      </c>
      <c r="C123" s="954" t="s">
        <v>3356</v>
      </c>
      <c r="D123" s="954" t="s">
        <v>29</v>
      </c>
      <c r="E123" s="954"/>
      <c r="F123" s="955" t="s">
        <v>1671</v>
      </c>
      <c r="G123" s="956" t="s">
        <v>1672</v>
      </c>
      <c r="H123" s="954" t="s">
        <v>1673</v>
      </c>
      <c r="I123" s="954" t="s">
        <v>1318</v>
      </c>
      <c r="J123" s="954"/>
    </row>
    <row r="124" spans="1:19" s="83" customFormat="1" ht="45" x14ac:dyDescent="0.2">
      <c r="A124" s="957"/>
      <c r="B124" s="954" t="s">
        <v>162</v>
      </c>
      <c r="C124" s="954" t="s">
        <v>161</v>
      </c>
      <c r="D124" s="954" t="s">
        <v>4</v>
      </c>
      <c r="E124" s="954"/>
      <c r="F124" s="955" t="s">
        <v>1674</v>
      </c>
      <c r="G124" s="956" t="s">
        <v>1675</v>
      </c>
      <c r="H124" s="954" t="s">
        <v>1676</v>
      </c>
      <c r="I124" s="954" t="s">
        <v>1677</v>
      </c>
      <c r="J124" s="954"/>
    </row>
    <row r="125" spans="1:19" s="83" customFormat="1" ht="22.5" x14ac:dyDescent="0.2">
      <c r="A125" s="957"/>
      <c r="B125" s="954" t="s">
        <v>3327</v>
      </c>
      <c r="C125" s="954" t="s">
        <v>163</v>
      </c>
      <c r="D125" s="954" t="s">
        <v>29</v>
      </c>
      <c r="E125" s="954"/>
      <c r="F125" s="955" t="s">
        <v>1678</v>
      </c>
      <c r="G125" s="956" t="s">
        <v>1679</v>
      </c>
      <c r="H125" s="83" t="s">
        <v>163</v>
      </c>
      <c r="I125" s="954" t="s">
        <v>1318</v>
      </c>
      <c r="J125" s="954"/>
    </row>
    <row r="126" spans="1:19" s="83" customFormat="1" ht="67.5" x14ac:dyDescent="0.2">
      <c r="A126" s="957"/>
      <c r="B126" s="954" t="s">
        <v>164</v>
      </c>
      <c r="C126" s="954" t="s">
        <v>3357</v>
      </c>
      <c r="D126" s="954" t="s">
        <v>667</v>
      </c>
      <c r="E126" s="954"/>
      <c r="F126" s="955" t="s">
        <v>1680</v>
      </c>
      <c r="G126" s="956" t="s">
        <v>1681</v>
      </c>
      <c r="H126" s="954" t="s">
        <v>1682</v>
      </c>
      <c r="I126" s="954" t="s">
        <v>1683</v>
      </c>
      <c r="J126" s="954"/>
    </row>
    <row r="127" spans="1:19" s="83" customFormat="1" ht="67.5" x14ac:dyDescent="0.2">
      <c r="A127" s="957"/>
      <c r="B127" s="954" t="s">
        <v>165</v>
      </c>
      <c r="C127" s="954" t="s">
        <v>166</v>
      </c>
      <c r="D127" s="963" t="s">
        <v>3358</v>
      </c>
      <c r="E127" s="954"/>
      <c r="F127" s="955" t="s">
        <v>1684</v>
      </c>
      <c r="G127" s="956" t="s">
        <v>1685</v>
      </c>
      <c r="H127" s="954" t="s">
        <v>1686</v>
      </c>
      <c r="I127" s="963" t="s">
        <v>1687</v>
      </c>
      <c r="J127" s="954"/>
    </row>
    <row r="128" spans="1:19" s="83" customFormat="1" ht="78.75" x14ac:dyDescent="0.2">
      <c r="A128" s="957"/>
      <c r="B128" s="954" t="s">
        <v>167</v>
      </c>
      <c r="C128" s="954" t="s">
        <v>3359</v>
      </c>
      <c r="D128" s="954" t="s">
        <v>29</v>
      </c>
      <c r="E128" s="954"/>
      <c r="F128" s="955" t="s">
        <v>1688</v>
      </c>
      <c r="G128" s="956" t="s">
        <v>1689</v>
      </c>
      <c r="H128" s="954" t="s">
        <v>1690</v>
      </c>
      <c r="I128" s="954" t="s">
        <v>1318</v>
      </c>
      <c r="J128" s="954"/>
    </row>
    <row r="129" spans="1:10" s="83" customFormat="1" ht="45" x14ac:dyDescent="0.2">
      <c r="A129" s="957"/>
      <c r="B129" s="954" t="s">
        <v>168</v>
      </c>
      <c r="C129" s="954" t="s">
        <v>169</v>
      </c>
      <c r="D129" s="954" t="s">
        <v>29</v>
      </c>
      <c r="E129" s="954"/>
      <c r="F129" s="955" t="s">
        <v>1691</v>
      </c>
      <c r="G129" s="956" t="s">
        <v>1692</v>
      </c>
      <c r="H129" s="954" t="s">
        <v>1693</v>
      </c>
      <c r="I129" s="954" t="s">
        <v>1318</v>
      </c>
      <c r="J129" s="954"/>
    </row>
    <row r="130" spans="1:10" s="83" customFormat="1" ht="78.75" x14ac:dyDescent="0.2">
      <c r="A130" s="957"/>
      <c r="B130" s="954" t="s">
        <v>170</v>
      </c>
      <c r="C130" s="954" t="s">
        <v>3360</v>
      </c>
      <c r="D130" s="954" t="s">
        <v>29</v>
      </c>
      <c r="E130" s="964"/>
      <c r="F130" s="955" t="s">
        <v>1694</v>
      </c>
      <c r="G130" s="956" t="s">
        <v>1695</v>
      </c>
      <c r="H130" s="954" t="s">
        <v>1696</v>
      </c>
      <c r="I130" s="954" t="s">
        <v>1318</v>
      </c>
      <c r="J130" s="964"/>
    </row>
    <row r="131" spans="1:10" s="83" customFormat="1" ht="121.5" customHeight="1" x14ac:dyDescent="0.2">
      <c r="A131" s="957"/>
      <c r="B131" s="954" t="s">
        <v>1113</v>
      </c>
      <c r="C131" s="954" t="s">
        <v>171</v>
      </c>
      <c r="D131" s="954" t="s">
        <v>1114</v>
      </c>
      <c r="E131" s="954"/>
      <c r="F131" s="955" t="s">
        <v>1697</v>
      </c>
      <c r="G131" s="956" t="s">
        <v>1698</v>
      </c>
      <c r="H131" s="954" t="s">
        <v>1699</v>
      </c>
      <c r="I131" s="954" t="s">
        <v>1700</v>
      </c>
      <c r="J131" s="954"/>
    </row>
    <row r="132" spans="1:10" s="83" customFormat="1" ht="24" customHeight="1" x14ac:dyDescent="0.2">
      <c r="A132" s="957"/>
      <c r="B132" s="954" t="s">
        <v>172</v>
      </c>
      <c r="C132" s="954" t="s">
        <v>173</v>
      </c>
      <c r="D132" s="954" t="s">
        <v>181</v>
      </c>
      <c r="E132" s="954"/>
      <c r="F132" s="955" t="s">
        <v>1701</v>
      </c>
      <c r="G132" s="956" t="s">
        <v>1702</v>
      </c>
      <c r="H132" s="954" t="s">
        <v>1703</v>
      </c>
      <c r="I132" s="954" t="s">
        <v>1704</v>
      </c>
      <c r="J132" s="954"/>
    </row>
    <row r="133" spans="1:10" s="83" customFormat="1" ht="73.5" customHeight="1" x14ac:dyDescent="0.2">
      <c r="A133" s="957"/>
      <c r="B133" s="954" t="s">
        <v>174</v>
      </c>
      <c r="C133" s="954" t="s">
        <v>1007</v>
      </c>
      <c r="D133" s="954" t="s">
        <v>3345</v>
      </c>
      <c r="E133" s="954"/>
      <c r="F133" s="955" t="s">
        <v>1705</v>
      </c>
      <c r="G133" s="956" t="s">
        <v>1706</v>
      </c>
      <c r="H133" s="954" t="s">
        <v>1707</v>
      </c>
      <c r="I133" s="954" t="s">
        <v>1708</v>
      </c>
      <c r="J133" s="954"/>
    </row>
    <row r="134" spans="1:10" s="83" customFormat="1" ht="68.25" customHeight="1" x14ac:dyDescent="0.2">
      <c r="A134" s="957"/>
      <c r="B134" s="954" t="s">
        <v>175</v>
      </c>
      <c r="C134" s="954" t="s">
        <v>1006</v>
      </c>
      <c r="D134" s="954" t="s">
        <v>3348</v>
      </c>
      <c r="E134" s="954"/>
      <c r="F134" s="955" t="s">
        <v>1709</v>
      </c>
      <c r="G134" s="956" t="s">
        <v>1710</v>
      </c>
      <c r="H134" s="954" t="s">
        <v>1711</v>
      </c>
      <c r="I134" s="954" t="s">
        <v>1712</v>
      </c>
      <c r="J134" s="954"/>
    </row>
    <row r="135" spans="1:10" s="83" customFormat="1" ht="80.25" customHeight="1" x14ac:dyDescent="0.2">
      <c r="A135" s="957"/>
      <c r="B135" s="954" t="s">
        <v>176</v>
      </c>
      <c r="C135" s="954" t="s">
        <v>1005</v>
      </c>
      <c r="D135" s="954" t="s">
        <v>3346</v>
      </c>
      <c r="E135" s="954"/>
      <c r="F135" s="955" t="s">
        <v>1713</v>
      </c>
      <c r="G135" s="956" t="s">
        <v>1714</v>
      </c>
      <c r="H135" s="954" t="s">
        <v>1715</v>
      </c>
      <c r="I135" s="954" t="s">
        <v>1716</v>
      </c>
      <c r="J135" s="954"/>
    </row>
    <row r="136" spans="1:10" s="83" customFormat="1" ht="93.75" customHeight="1" x14ac:dyDescent="0.2">
      <c r="A136" s="957"/>
      <c r="B136" s="954" t="s">
        <v>177</v>
      </c>
      <c r="C136" s="954" t="s">
        <v>1004</v>
      </c>
      <c r="D136" s="954" t="s">
        <v>3347</v>
      </c>
      <c r="E136" s="954"/>
      <c r="F136" s="955" t="s">
        <v>1717</v>
      </c>
      <c r="G136" s="956" t="s">
        <v>1718</v>
      </c>
      <c r="H136" s="954" t="s">
        <v>1719</v>
      </c>
      <c r="I136" s="954" t="s">
        <v>1720</v>
      </c>
      <c r="J136" s="954"/>
    </row>
    <row r="137" spans="1:10" s="83" customFormat="1" ht="67.5" x14ac:dyDescent="0.2">
      <c r="A137" s="957"/>
      <c r="B137" s="954" t="s">
        <v>178</v>
      </c>
      <c r="C137" s="954" t="s">
        <v>179</v>
      </c>
      <c r="D137" s="954" t="s">
        <v>29</v>
      </c>
      <c r="E137" s="954"/>
      <c r="F137" s="955" t="s">
        <v>1721</v>
      </c>
      <c r="G137" s="956" t="s">
        <v>1722</v>
      </c>
      <c r="H137" s="954" t="s">
        <v>1723</v>
      </c>
      <c r="I137" s="954" t="s">
        <v>1318</v>
      </c>
      <c r="J137" s="954"/>
    </row>
    <row r="138" spans="1:10" s="83" customFormat="1" ht="175.5" customHeight="1" x14ac:dyDescent="0.2">
      <c r="A138" s="957"/>
      <c r="B138" s="954" t="s">
        <v>180</v>
      </c>
      <c r="C138" s="954" t="s">
        <v>3337</v>
      </c>
      <c r="D138" s="954" t="s">
        <v>29</v>
      </c>
      <c r="E138" s="954"/>
      <c r="F138" s="955" t="s">
        <v>1724</v>
      </c>
      <c r="G138" s="956" t="s">
        <v>1725</v>
      </c>
      <c r="H138" s="954" t="s">
        <v>1726</v>
      </c>
      <c r="I138" s="954" t="s">
        <v>1318</v>
      </c>
      <c r="J138" s="954"/>
    </row>
    <row r="142" spans="1:10" x14ac:dyDescent="0.2">
      <c r="F142" s="15"/>
      <c r="G142" s="15"/>
      <c r="H142" s="404"/>
      <c r="I142" s="15"/>
    </row>
    <row r="143" spans="1:10" ht="12" x14ac:dyDescent="0.2">
      <c r="E143" s="149"/>
      <c r="F143" s="719" t="s">
        <v>1727</v>
      </c>
      <c r="G143" s="15"/>
      <c r="H143" s="404"/>
      <c r="I143" s="15"/>
    </row>
    <row r="144" spans="1:10" ht="12" x14ac:dyDescent="0.2">
      <c r="E144" s="149"/>
      <c r="F144" s="719"/>
      <c r="G144" s="15"/>
      <c r="H144" s="404"/>
      <c r="I144" s="15"/>
    </row>
    <row r="145" spans="5:9" ht="15" x14ac:dyDescent="0.25">
      <c r="E145" s="149"/>
      <c r="F145" s="721" t="s">
        <v>1728</v>
      </c>
      <c r="G145" s="15"/>
      <c r="H145" s="404"/>
      <c r="I145" s="15"/>
    </row>
    <row r="146" spans="5:9" ht="12" x14ac:dyDescent="0.2">
      <c r="E146" s="149"/>
      <c r="F146" s="719" t="s">
        <v>1729</v>
      </c>
      <c r="G146" s="15"/>
      <c r="H146" s="404"/>
      <c r="I146" s="15"/>
    </row>
    <row r="147" spans="5:9" ht="12" x14ac:dyDescent="0.2">
      <c r="E147" s="149"/>
      <c r="F147" s="719" t="s">
        <v>1730</v>
      </c>
      <c r="G147" s="15"/>
      <c r="H147" s="404"/>
      <c r="I147" s="15"/>
    </row>
    <row r="148" spans="5:9" ht="12" x14ac:dyDescent="0.2">
      <c r="E148" s="149"/>
      <c r="F148" s="719" t="s">
        <v>1731</v>
      </c>
      <c r="G148" s="15"/>
      <c r="H148" s="404"/>
      <c r="I148" s="15"/>
    </row>
    <row r="149" spans="5:9" ht="12" x14ac:dyDescent="0.2">
      <c r="F149" s="719" t="s">
        <v>1732</v>
      </c>
      <c r="G149" s="15"/>
      <c r="H149" s="404"/>
      <c r="I149" s="15"/>
    </row>
    <row r="150" spans="5:9" ht="12" x14ac:dyDescent="0.2">
      <c r="F150" s="719"/>
      <c r="G150" s="15"/>
      <c r="H150" s="404"/>
      <c r="I150" s="15"/>
    </row>
    <row r="151" spans="5:9" ht="12" x14ac:dyDescent="0.2">
      <c r="F151" s="719" t="s">
        <v>1734</v>
      </c>
      <c r="G151" s="15"/>
      <c r="H151" s="404"/>
      <c r="I151" s="15"/>
    </row>
    <row r="152" spans="5:9" ht="12" x14ac:dyDescent="0.2">
      <c r="F152" s="719"/>
      <c r="G152" s="15"/>
      <c r="H152" s="404"/>
      <c r="I152" s="15"/>
    </row>
    <row r="153" spans="5:9" ht="15" x14ac:dyDescent="0.25">
      <c r="F153" s="721" t="s">
        <v>1733</v>
      </c>
      <c r="G153" s="15"/>
      <c r="H153" s="404"/>
      <c r="I153" s="15"/>
    </row>
    <row r="154" spans="5:9" ht="12" x14ac:dyDescent="0.2">
      <c r="F154" s="719"/>
      <c r="G154" s="15"/>
      <c r="H154" s="404"/>
      <c r="I154" s="15"/>
    </row>
    <row r="155" spans="5:9" x14ac:dyDescent="0.2">
      <c r="F155" s="720"/>
      <c r="G155" s="15"/>
      <c r="H155" s="404"/>
      <c r="I155" s="15"/>
    </row>
    <row r="170" spans="2:7" ht="12.75" x14ac:dyDescent="0.2">
      <c r="B170" s="150"/>
      <c r="G170" s="150"/>
    </row>
  </sheetData>
  <sheetProtection algorithmName="SHA-512" hashValue="YaAIAxYtyQVlmAhkSL1HEKFmbUx80uUhV+WMJYjeeS9u38PjnzZk8c8yHL4aiFeYC8Bnqn61ahJte1L2D67Nlg==" saltValue="7uBbaG9+EgHfGgV32Lg7yQ==" spinCount="100000" sheet="1" selectLockedCells="1"/>
  <dataValidations count="1">
    <dataValidation type="list" allowBlank="1" showInputMessage="1" showErrorMessage="1" sqref="B23" xr:uid="{00000000-0002-0000-0100-000000000000}">
      <formula1>$B$18:$B$138</formula1>
    </dataValidation>
  </dataValidations>
  <hyperlinks>
    <hyperlink ref="D10" location="Inhalt!A1" display="Inhalt!A1" xr:uid="{00000000-0004-0000-0100-000000000000}"/>
    <hyperlink ref="F145" r:id="rId1" display="http://www.xml-oncobox.de/" xr:uid="{00000000-0004-0000-0100-000001000000}"/>
    <hyperlink ref="F153" r:id="rId2" display="http://www.onkozert.de/" xr:uid="{00000000-0004-0000-0100-000002000000}"/>
  </hyperlin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drawing r:id="rId4"/>
  <legacyDrawingHF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54"/>
  <sheetViews>
    <sheetView workbookViewId="0"/>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8"/>
    </row>
    <row r="3" spans="1:12" ht="18" x14ac:dyDescent="0.25">
      <c r="B3" s="62" t="s">
        <v>1028</v>
      </c>
      <c r="C3" s="62"/>
      <c r="E3" s="62"/>
      <c r="F3" s="62"/>
      <c r="G3" s="62"/>
    </row>
    <row r="4" spans="1:12" ht="14.25" customHeight="1" x14ac:dyDescent="0.25">
      <c r="B4" s="36" t="s">
        <v>722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1106</v>
      </c>
      <c r="C7" s="6"/>
      <c r="D7" s="6"/>
      <c r="E7" s="41"/>
      <c r="F7" s="6"/>
      <c r="G7" s="86"/>
      <c r="I7" s="6"/>
      <c r="J7" s="83"/>
      <c r="K7" s="83"/>
      <c r="L7" s="83"/>
    </row>
    <row r="8" spans="1:12" ht="15.75" x14ac:dyDescent="0.2">
      <c r="B8" s="650" t="s">
        <v>1107</v>
      </c>
      <c r="C8" s="655"/>
      <c r="D8" s="655"/>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15" x14ac:dyDescent="0.25">
      <c r="E11" s="1663" t="s">
        <v>707</v>
      </c>
      <c r="F11" s="1591"/>
    </row>
    <row r="41" spans="2:6" x14ac:dyDescent="0.2">
      <c r="C41" s="105"/>
    </row>
    <row r="42" spans="2:6" ht="15.75" x14ac:dyDescent="0.25">
      <c r="B42" s="95" t="s">
        <v>409</v>
      </c>
    </row>
    <row r="44" spans="2:6" x14ac:dyDescent="0.2">
      <c r="B44" s="1" t="s">
        <v>655</v>
      </c>
    </row>
    <row r="45" spans="2:6" ht="24" customHeight="1" x14ac:dyDescent="0.2">
      <c r="B45" s="81" t="s">
        <v>16</v>
      </c>
      <c r="C45" s="81" t="s">
        <v>17</v>
      </c>
      <c r="D45" s="81" t="s">
        <v>33</v>
      </c>
      <c r="E45" s="81" t="s">
        <v>408</v>
      </c>
      <c r="F45" s="82" t="s">
        <v>407</v>
      </c>
    </row>
    <row r="46" spans="2:6" ht="101.25" x14ac:dyDescent="0.2">
      <c r="B46" s="137" t="s">
        <v>207</v>
      </c>
      <c r="C46" s="137" t="s">
        <v>31</v>
      </c>
      <c r="D46" s="137" t="s">
        <v>394</v>
      </c>
      <c r="E46" s="155" t="s">
        <v>243</v>
      </c>
      <c r="F46" s="68"/>
    </row>
    <row r="49" spans="2:6" x14ac:dyDescent="0.2">
      <c r="B49" s="1" t="s">
        <v>654</v>
      </c>
    </row>
    <row r="50" spans="2:6" ht="33.75" x14ac:dyDescent="0.2">
      <c r="B50" s="579" t="s">
        <v>1111</v>
      </c>
      <c r="C50" s="137"/>
      <c r="D50" s="159" t="s">
        <v>85</v>
      </c>
      <c r="E50" s="637">
        <v>1</v>
      </c>
      <c r="F50" s="68"/>
    </row>
    <row r="53" spans="2:6" x14ac:dyDescent="0.2">
      <c r="B53" s="90" t="s">
        <v>7</v>
      </c>
    </row>
    <row r="54" spans="2:6" ht="31.5" customHeight="1" x14ac:dyDescent="0.2">
      <c r="B54" s="1664" t="s">
        <v>701</v>
      </c>
      <c r="C54" s="1665"/>
      <c r="D54" s="1583" t="s">
        <v>678</v>
      </c>
      <c r="E54" s="1584"/>
      <c r="F54" s="1585"/>
    </row>
  </sheetData>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D54:F54"/>
    <mergeCell ref="B54:C54"/>
  </mergeCells>
  <dataValidations disablePrompts="1" count="1">
    <dataValidation type="list" allowBlank="1" showInputMessage="1" showErrorMessage="1" sqref="B46" xr:uid="{00000000-0002-0000-1400-000000000000}">
      <formula1>Felder</formula1>
    </dataValidation>
  </dataValidations>
  <hyperlinks>
    <hyperlink ref="E11" location="Inhalt!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52"/>
  <sheetViews>
    <sheetView workbookViewId="0"/>
  </sheetViews>
  <sheetFormatPr baseColWidth="10" defaultColWidth="9" defaultRowHeight="14.25" x14ac:dyDescent="0.2"/>
  <cols>
    <col min="1" max="1" width="2.85546875" style="74" customWidth="1"/>
    <col min="2" max="2" width="49.85546875" style="74" customWidth="1"/>
    <col min="3" max="4" width="31.85546875" style="74" customWidth="1"/>
    <col min="5" max="6" width="16.7109375" style="74" customWidth="1"/>
    <col min="7" max="7" width="23.7109375" style="74" customWidth="1"/>
    <col min="8" max="16384" width="9" style="74"/>
  </cols>
  <sheetData>
    <row r="1" spans="1:12" x14ac:dyDescent="0.2">
      <c r="A1" s="268"/>
    </row>
    <row r="3" spans="1:12" ht="54" x14ac:dyDescent="0.25">
      <c r="B3" s="738" t="s">
        <v>2438</v>
      </c>
      <c r="C3" s="62"/>
      <c r="E3" s="62"/>
      <c r="F3" s="62"/>
      <c r="G3" s="62"/>
    </row>
    <row r="4" spans="1:12" ht="27.7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customHeight="1" x14ac:dyDescent="0.2">
      <c r="B7" s="1666" t="s">
        <v>3460</v>
      </c>
      <c r="C7" s="1666"/>
      <c r="D7" s="206"/>
      <c r="E7" s="41"/>
      <c r="F7" s="6"/>
      <c r="G7" s="86"/>
      <c r="I7" s="6"/>
      <c r="J7" s="83"/>
      <c r="K7" s="83"/>
      <c r="L7" s="83"/>
    </row>
    <row r="8" spans="1:12" ht="51" x14ac:dyDescent="0.2">
      <c r="B8" s="882" t="s">
        <v>2647</v>
      </c>
      <c r="C8" s="881"/>
      <c r="D8" s="20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36" spans="2:6" x14ac:dyDescent="0.2">
      <c r="C36" s="105"/>
    </row>
    <row r="37" spans="2:6" ht="31.5" x14ac:dyDescent="0.25">
      <c r="B37" s="743" t="s">
        <v>2463</v>
      </c>
    </row>
    <row r="39" spans="2:6" ht="25.5" x14ac:dyDescent="0.2">
      <c r="B39" s="201" t="s">
        <v>2466</v>
      </c>
    </row>
    <row r="40" spans="2:6" ht="52.5" customHeight="1" x14ac:dyDescent="0.2">
      <c r="B40" s="81" t="s">
        <v>2453</v>
      </c>
      <c r="C40" s="81" t="s">
        <v>2454</v>
      </c>
      <c r="D40" s="81" t="s">
        <v>2455</v>
      </c>
      <c r="E40" s="81" t="s">
        <v>2456</v>
      </c>
      <c r="F40" s="82" t="s">
        <v>2457</v>
      </c>
    </row>
    <row r="41" spans="2:6" ht="202.5" x14ac:dyDescent="0.2">
      <c r="B41" s="137" t="s">
        <v>2302</v>
      </c>
      <c r="C41" s="137"/>
      <c r="D41" s="579" t="s">
        <v>2475</v>
      </c>
      <c r="E41" s="155" t="s">
        <v>243</v>
      </c>
      <c r="F41" s="68"/>
    </row>
    <row r="44" spans="2:6" ht="25.5" x14ac:dyDescent="0.2">
      <c r="B44" s="744" t="s">
        <v>2883</v>
      </c>
    </row>
    <row r="45" spans="2:6" ht="22.5" x14ac:dyDescent="0.2">
      <c r="B45" s="137" t="s">
        <v>3521</v>
      </c>
      <c r="C45" s="137"/>
      <c r="D45" s="159" t="s">
        <v>163</v>
      </c>
      <c r="E45" s="159" t="s">
        <v>2648</v>
      </c>
      <c r="F45" s="200"/>
    </row>
    <row r="46" spans="2:6" ht="135" x14ac:dyDescent="0.2">
      <c r="B46" s="137" t="s">
        <v>1953</v>
      </c>
      <c r="C46" s="137" t="s">
        <v>2649</v>
      </c>
      <c r="D46" s="159" t="s">
        <v>3231</v>
      </c>
      <c r="E46" s="160" t="s">
        <v>2650</v>
      </c>
      <c r="F46" s="68"/>
    </row>
    <row r="50" spans="2:6" ht="25.5" x14ac:dyDescent="0.2">
      <c r="B50" s="744" t="s">
        <v>2461</v>
      </c>
    </row>
    <row r="51" spans="2:6" ht="34.5" customHeight="1" x14ac:dyDescent="0.25">
      <c r="B51" s="1649" t="s">
        <v>2209</v>
      </c>
      <c r="C51" s="1661"/>
      <c r="D51" s="1649" t="s">
        <v>2157</v>
      </c>
      <c r="E51" s="1649"/>
      <c r="F51" s="1597"/>
    </row>
    <row r="52" spans="2:6" ht="43.5" customHeight="1" x14ac:dyDescent="0.2">
      <c r="B52" s="1649" t="s">
        <v>3221</v>
      </c>
      <c r="C52" s="1661"/>
      <c r="D52" s="1649" t="s">
        <v>3222</v>
      </c>
      <c r="E52" s="1649"/>
      <c r="F52" s="1662"/>
    </row>
  </sheetData>
  <sheetProtection algorithmName="SHA-512" hashValue="jHelHVREOGqwOphDYyfdwggqtGtxfnTG/+h5zzWGVrKQopHS4BPICFiszs61EswYiMNEiSMz1ozXQRM8pcapxg==" saltValue="Vl8nmRsvHy1xhHKy3v6wSw==" spinCount="100000" sheet="1" objects="1" scenarios="1"/>
  <mergeCells count="6">
    <mergeCell ref="B7:C7"/>
    <mergeCell ref="E11:F11"/>
    <mergeCell ref="B51:C51"/>
    <mergeCell ref="D51:F51"/>
    <mergeCell ref="B52:C52"/>
    <mergeCell ref="D52:F52"/>
  </mergeCells>
  <dataValidations count="1">
    <dataValidation type="list" allowBlank="1" showInputMessage="1" sqref="B41 B45:B46" xr:uid="{00000000-0002-0000-1500-000000000000}">
      <formula1>Felder</formula1>
    </dataValidation>
  </dataValidations>
  <hyperlinks>
    <hyperlink ref="E11" location="Inhalt!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62"/>
  <dimension ref="A1:L53"/>
  <sheetViews>
    <sheetView workbookViewId="0"/>
  </sheetViews>
  <sheetFormatPr baseColWidth="10" defaultColWidth="9" defaultRowHeight="14.25" x14ac:dyDescent="0.2"/>
  <cols>
    <col min="1" max="1" width="2.85546875" style="74" customWidth="1"/>
    <col min="2" max="2" width="68.28515625" style="74" customWidth="1"/>
    <col min="3" max="4" width="31.85546875" style="74" customWidth="1"/>
    <col min="5" max="5" width="25" style="74" customWidth="1"/>
    <col min="6" max="6" width="16.7109375" style="74" customWidth="1"/>
    <col min="7" max="16384" width="9" style="74"/>
  </cols>
  <sheetData>
    <row r="1" spans="1:12" x14ac:dyDescent="0.2">
      <c r="A1" s="268"/>
    </row>
    <row r="3" spans="1:12" ht="36" x14ac:dyDescent="0.25">
      <c r="B3" s="738" t="s">
        <v>2438</v>
      </c>
      <c r="C3" s="62"/>
      <c r="E3" s="62"/>
      <c r="F3" s="62"/>
      <c r="G3" s="62"/>
    </row>
    <row r="4" spans="1:12" ht="31.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3461</v>
      </c>
      <c r="C7" s="655"/>
      <c r="D7" s="655"/>
      <c r="E7" s="41"/>
      <c r="F7" s="6"/>
      <c r="G7" s="86"/>
      <c r="I7" s="6"/>
      <c r="J7" s="83"/>
      <c r="K7" s="83"/>
      <c r="L7" s="83"/>
    </row>
    <row r="8" spans="1:12" ht="25.5" x14ac:dyDescent="0.2">
      <c r="B8" s="867" t="s">
        <v>3148</v>
      </c>
      <c r="C8" s="655"/>
      <c r="D8" s="655"/>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22" s="74" customFormat="1" x14ac:dyDescent="0.2"/>
    <row r="40" spans="2:6" x14ac:dyDescent="0.2">
      <c r="C40" s="105"/>
    </row>
    <row r="41" spans="2:6" ht="31.5" x14ac:dyDescent="0.25">
      <c r="B41" s="743" t="s">
        <v>2463</v>
      </c>
    </row>
    <row r="43" spans="2:6" ht="25.5" x14ac:dyDescent="0.2">
      <c r="B43" s="201" t="s">
        <v>2888</v>
      </c>
    </row>
    <row r="44" spans="2:6" ht="40.5" customHeight="1" x14ac:dyDescent="0.2">
      <c r="B44" s="81" t="s">
        <v>2453</v>
      </c>
      <c r="C44" s="81" t="s">
        <v>2454</v>
      </c>
      <c r="D44" s="81" t="s">
        <v>2455</v>
      </c>
      <c r="E44" s="81" t="s">
        <v>2456</v>
      </c>
      <c r="F44" s="82" t="s">
        <v>2457</v>
      </c>
    </row>
    <row r="45" spans="2:6" ht="182.25" customHeight="1" x14ac:dyDescent="0.2">
      <c r="B45" s="137" t="s">
        <v>2302</v>
      </c>
      <c r="C45" s="137" t="s">
        <v>2210</v>
      </c>
      <c r="D45" s="579" t="s">
        <v>2475</v>
      </c>
      <c r="E45" s="155" t="s">
        <v>243</v>
      </c>
      <c r="F45" s="68"/>
    </row>
    <row r="46" spans="2:6" x14ac:dyDescent="0.2">
      <c r="B46" s="635"/>
      <c r="C46" s="635"/>
      <c r="D46" s="635"/>
      <c r="E46" s="635"/>
      <c r="F46" s="635"/>
    </row>
    <row r="48" spans="2:6" ht="27.75" customHeight="1" x14ac:dyDescent="0.2">
      <c r="B48" s="201" t="s">
        <v>2886</v>
      </c>
    </row>
    <row r="49" spans="2:6" ht="81" customHeight="1" x14ac:dyDescent="0.2">
      <c r="B49" s="579" t="s">
        <v>2303</v>
      </c>
      <c r="C49" s="579"/>
      <c r="D49" s="579" t="s">
        <v>2211</v>
      </c>
      <c r="E49" s="415">
        <v>1</v>
      </c>
      <c r="F49" s="656"/>
    </row>
    <row r="52" spans="2:6" ht="25.5" x14ac:dyDescent="0.2">
      <c r="B52" s="744" t="s">
        <v>2461</v>
      </c>
    </row>
    <row r="53" spans="2:6" ht="50.25" customHeight="1" x14ac:dyDescent="0.2">
      <c r="B53" s="1664" t="s">
        <v>2212</v>
      </c>
      <c r="C53" s="1667"/>
      <c r="D53" s="1197" t="s">
        <v>2855</v>
      </c>
      <c r="E53" s="1668"/>
      <c r="F53" s="1668"/>
    </row>
  </sheetData>
  <sheetProtection algorithmName="SHA-512" hashValue="X6I27e+MWHKgE/bnV4tNshtd5Ay3WuQAs8JG6XLqCqHxmcgPlScAowXI8/3LFbKPHAwyL/w4GzmIet/AiZLvOQ==" saltValue="vv+/PDUrscUTEHQn6vReBg==" spinCount="100000" sheet="1" objects="1" scenarios="1"/>
  <customSheetViews>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3:C53"/>
    <mergeCell ref="D53:F53"/>
  </mergeCells>
  <dataValidations count="2">
    <dataValidation type="list" allowBlank="1" showInputMessage="1" sqref="B45" xr:uid="{00000000-0002-0000-1600-000000000000}">
      <formula1>Felder</formula1>
    </dataValidation>
    <dataValidation allowBlank="1" showInputMessage="1" sqref="B49" xr:uid="{00000000-0002-0000-1600-000001000000}"/>
  </dataValidations>
  <hyperlinks>
    <hyperlink ref="E11" location="Inhalt!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54"/>
  <sheetViews>
    <sheetView workbookViewId="0"/>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8"/>
    </row>
    <row r="3" spans="1:12" ht="18" x14ac:dyDescent="0.25">
      <c r="B3" s="62" t="s">
        <v>1028</v>
      </c>
      <c r="C3" s="62"/>
      <c r="E3" s="62"/>
      <c r="F3" s="62"/>
      <c r="G3" s="62"/>
    </row>
    <row r="4" spans="1:12" ht="14.25" customHeight="1" x14ac:dyDescent="0.25">
      <c r="B4" s="36" t="s">
        <v>722</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1108</v>
      </c>
      <c r="C7" s="6"/>
      <c r="D7" s="6"/>
      <c r="E7" s="41"/>
      <c r="F7" s="6"/>
      <c r="G7" s="86"/>
      <c r="I7" s="6"/>
      <c r="J7" s="83"/>
      <c r="K7" s="83"/>
      <c r="L7" s="83"/>
    </row>
    <row r="8" spans="1:12" ht="15.75" x14ac:dyDescent="0.2">
      <c r="B8" s="650" t="s">
        <v>1109</v>
      </c>
      <c r="C8" s="655"/>
      <c r="D8" s="655"/>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15" x14ac:dyDescent="0.25">
      <c r="E11" s="1663" t="s">
        <v>707</v>
      </c>
      <c r="F11" s="1591"/>
    </row>
    <row r="41" spans="2:6" x14ac:dyDescent="0.2">
      <c r="C41" s="105"/>
    </row>
    <row r="42" spans="2:6" ht="15.75" x14ac:dyDescent="0.25">
      <c r="B42" s="95" t="s">
        <v>409</v>
      </c>
    </row>
    <row r="44" spans="2:6" x14ac:dyDescent="0.2">
      <c r="B44" s="1" t="s">
        <v>656</v>
      </c>
    </row>
    <row r="45" spans="2:6" ht="24" customHeight="1" x14ac:dyDescent="0.2">
      <c r="B45" s="81" t="s">
        <v>16</v>
      </c>
      <c r="C45" s="81" t="s">
        <v>17</v>
      </c>
      <c r="D45" s="81" t="s">
        <v>33</v>
      </c>
      <c r="E45" s="81" t="s">
        <v>408</v>
      </c>
      <c r="F45" s="82" t="s">
        <v>407</v>
      </c>
    </row>
    <row r="46" spans="2:6" s="198" customFormat="1" ht="75.75" customHeight="1" x14ac:dyDescent="0.2">
      <c r="B46" s="137" t="s">
        <v>207</v>
      </c>
      <c r="C46" s="137" t="s">
        <v>31</v>
      </c>
      <c r="D46" s="137" t="s">
        <v>394</v>
      </c>
      <c r="E46" s="636" t="s">
        <v>243</v>
      </c>
      <c r="F46" s="200"/>
    </row>
    <row r="47" spans="2:6" ht="14.25" customHeight="1" x14ac:dyDescent="0.2"/>
    <row r="48" spans="2:6" ht="14.25" customHeight="1" x14ac:dyDescent="0.2"/>
    <row r="49" spans="2:6" x14ac:dyDescent="0.2">
      <c r="B49" s="1" t="s">
        <v>657</v>
      </c>
    </row>
    <row r="50" spans="2:6" ht="33.75" x14ac:dyDescent="0.2">
      <c r="B50" s="137" t="s">
        <v>168</v>
      </c>
      <c r="C50" s="137"/>
      <c r="D50" s="137" t="s">
        <v>169</v>
      </c>
      <c r="E50" s="141">
        <v>1</v>
      </c>
      <c r="F50" s="68"/>
    </row>
    <row r="51" spans="2:6" x14ac:dyDescent="0.2">
      <c r="D51" s="74" t="s">
        <v>30</v>
      </c>
    </row>
    <row r="53" spans="2:6" x14ac:dyDescent="0.2">
      <c r="B53" s="90" t="s">
        <v>7</v>
      </c>
    </row>
    <row r="54" spans="2:6" ht="36.75" customHeight="1" x14ac:dyDescent="0.25">
      <c r="B54" s="1649" t="s">
        <v>41</v>
      </c>
      <c r="C54" s="1661"/>
      <c r="D54" s="1649" t="s">
        <v>700</v>
      </c>
      <c r="E54" s="1649"/>
      <c r="F54" s="1597"/>
    </row>
  </sheetData>
  <customSheetViews>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howErrorMessage="1" sqref="B46 B50" xr:uid="{00000000-0002-0000-1700-000000000000}">
      <formula1>Felder</formula1>
    </dataValidation>
  </dataValidations>
  <hyperlinks>
    <hyperlink ref="E11" location="Inhalt!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63"/>
  <dimension ref="A1:L41"/>
  <sheetViews>
    <sheetView workbookViewId="0"/>
  </sheetViews>
  <sheetFormatPr baseColWidth="10" defaultColWidth="9" defaultRowHeight="14.25" x14ac:dyDescent="0.2"/>
  <cols>
    <col min="1" max="1" width="2.85546875" style="74" customWidth="1"/>
    <col min="2" max="2" width="47.7109375" style="74" customWidth="1"/>
    <col min="3" max="4" width="31.85546875" style="74" customWidth="1"/>
    <col min="5" max="6" width="16.7109375" style="74" customWidth="1"/>
    <col min="7" max="16384" width="9" style="74"/>
  </cols>
  <sheetData>
    <row r="1" spans="1:12" x14ac:dyDescent="0.2">
      <c r="A1" s="268"/>
    </row>
    <row r="3" spans="1:12" ht="54" x14ac:dyDescent="0.25">
      <c r="B3" s="738" t="s">
        <v>2438</v>
      </c>
      <c r="C3" s="62"/>
      <c r="E3" s="62"/>
      <c r="F3" s="62"/>
      <c r="G3" s="62"/>
    </row>
    <row r="4" spans="1:12" ht="34.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48" t="s">
        <v>2856</v>
      </c>
      <c r="C7" s="6"/>
      <c r="D7" s="6"/>
      <c r="E7" s="41"/>
      <c r="F7" s="6"/>
      <c r="G7" s="86"/>
      <c r="I7" s="6"/>
      <c r="J7" s="83"/>
      <c r="K7" s="83"/>
      <c r="L7" s="83"/>
    </row>
    <row r="8" spans="1:12" ht="25.5" x14ac:dyDescent="0.2">
      <c r="B8" s="749" t="s">
        <v>2152</v>
      </c>
      <c r="C8" s="655"/>
      <c r="D8" s="655"/>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36" spans="2:6" x14ac:dyDescent="0.2">
      <c r="C36" s="105"/>
    </row>
    <row r="37" spans="2:6" x14ac:dyDescent="0.2">
      <c r="D37" s="74" t="s">
        <v>30</v>
      </c>
    </row>
    <row r="39" spans="2:6" ht="25.5" x14ac:dyDescent="0.2">
      <c r="B39" s="744" t="s">
        <v>2461</v>
      </c>
    </row>
    <row r="40" spans="2:6" ht="61.5" customHeight="1" x14ac:dyDescent="0.2">
      <c r="B40" s="1664" t="s">
        <v>2477</v>
      </c>
      <c r="C40" s="1667"/>
      <c r="D40" s="1197" t="s">
        <v>2857</v>
      </c>
      <c r="E40" s="1668"/>
      <c r="F40" s="1668"/>
    </row>
    <row r="41" spans="2:6" ht="48.75" customHeight="1" x14ac:dyDescent="0.2">
      <c r="B41" s="1669" t="s">
        <v>3230</v>
      </c>
      <c r="C41" s="1670"/>
      <c r="D41" s="1611" t="s">
        <v>2858</v>
      </c>
      <c r="E41" s="1671"/>
      <c r="F41" s="1671"/>
    </row>
  </sheetData>
  <sheetProtection algorithmName="SHA-512" hashValue="mOyPpNs3DpJiFDvY+AglC1gpaf9gE7vvruTfT3CAwZ/EMGBEiqDEgp63zbLJdAME4uKH3miBqnKzqP7pXMHnKQ==" saltValue="4s1cUBBECg1MVo99m1JrYA==" spinCount="100000" sheet="1" selectLockedCell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B41:C41"/>
    <mergeCell ref="D41:F41"/>
    <mergeCell ref="E11:F11"/>
    <mergeCell ref="B40:C40"/>
    <mergeCell ref="D40:F40"/>
  </mergeCells>
  <hyperlinks>
    <hyperlink ref="E11" location="Inhalt!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89"/>
  <dimension ref="A1:L57"/>
  <sheetViews>
    <sheetView workbookViewId="0"/>
  </sheetViews>
  <sheetFormatPr baseColWidth="10" defaultColWidth="9" defaultRowHeight="14.25" x14ac:dyDescent="0.2"/>
  <cols>
    <col min="1" max="1" width="2.85546875" style="74" customWidth="1"/>
    <col min="2" max="2" width="55.7109375" style="74" customWidth="1"/>
    <col min="3" max="4" width="31.85546875" style="74" customWidth="1"/>
    <col min="5" max="6" width="16.7109375" style="74" customWidth="1"/>
    <col min="7" max="16384" width="9" style="74"/>
  </cols>
  <sheetData>
    <row r="1" spans="1:12" x14ac:dyDescent="0.2">
      <c r="A1" s="268"/>
    </row>
    <row r="3" spans="1:12" ht="36" x14ac:dyDescent="0.25">
      <c r="B3" s="738" t="s">
        <v>2438</v>
      </c>
      <c r="C3" s="62"/>
      <c r="E3" s="62"/>
      <c r="F3" s="62"/>
      <c r="G3" s="62"/>
    </row>
    <row r="4" spans="1:12" ht="28.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x14ac:dyDescent="0.2">
      <c r="B7" s="748" t="s">
        <v>2859</v>
      </c>
      <c r="C7" s="6"/>
      <c r="D7" s="6"/>
      <c r="E7" s="41"/>
      <c r="F7" s="6"/>
      <c r="G7" s="86"/>
      <c r="I7" s="6"/>
      <c r="J7" s="83"/>
      <c r="K7" s="83"/>
      <c r="L7" s="83"/>
    </row>
    <row r="8" spans="1:12" ht="15.75" x14ac:dyDescent="0.2">
      <c r="B8" s="8"/>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12" spans="1:12" ht="27" customHeight="1" x14ac:dyDescent="0.25">
      <c r="E12" s="771"/>
      <c r="F12" s="17"/>
    </row>
    <row r="40" spans="2:6" x14ac:dyDescent="0.2">
      <c r="C40" s="105"/>
    </row>
    <row r="41" spans="2:6" ht="31.5" x14ac:dyDescent="0.25">
      <c r="B41" s="743" t="s">
        <v>2463</v>
      </c>
    </row>
    <row r="43" spans="2:6" ht="25.5" x14ac:dyDescent="0.2">
      <c r="B43" s="201" t="s">
        <v>2466</v>
      </c>
    </row>
    <row r="44" spans="2:6" ht="40.5" customHeight="1" x14ac:dyDescent="0.2">
      <c r="B44" s="81" t="s">
        <v>2453</v>
      </c>
      <c r="C44" s="81" t="s">
        <v>2454</v>
      </c>
      <c r="D44" s="81" t="s">
        <v>2455</v>
      </c>
      <c r="E44" s="81" t="s">
        <v>2456</v>
      </c>
      <c r="F44" s="82" t="s">
        <v>2457</v>
      </c>
    </row>
    <row r="45" spans="2:6" ht="172.5" customHeight="1" x14ac:dyDescent="0.2">
      <c r="B45" s="129" t="s">
        <v>2302</v>
      </c>
      <c r="C45" s="129"/>
      <c r="D45" s="579" t="s">
        <v>2475</v>
      </c>
      <c r="E45" s="140" t="s">
        <v>243</v>
      </c>
      <c r="F45" s="137"/>
    </row>
    <row r="46" spans="2:6" ht="67.5" x14ac:dyDescent="0.2">
      <c r="B46" s="131" t="s">
        <v>1968</v>
      </c>
      <c r="C46" s="131"/>
      <c r="D46" s="131" t="s">
        <v>75</v>
      </c>
      <c r="E46" s="131"/>
      <c r="F46" s="137" t="s">
        <v>2213</v>
      </c>
    </row>
    <row r="47" spans="2:6" ht="67.5" x14ac:dyDescent="0.2">
      <c r="B47" s="131" t="s">
        <v>1969</v>
      </c>
      <c r="C47" s="137"/>
      <c r="D47" s="131" t="s">
        <v>76</v>
      </c>
      <c r="E47" s="131"/>
      <c r="F47" s="137" t="s">
        <v>2214</v>
      </c>
    </row>
    <row r="48" spans="2:6" ht="67.5" x14ac:dyDescent="0.2">
      <c r="B48" s="131" t="s">
        <v>1970</v>
      </c>
      <c r="C48" s="137"/>
      <c r="D48" s="131" t="s">
        <v>77</v>
      </c>
      <c r="E48" s="131"/>
      <c r="F48" s="137" t="s">
        <v>2213</v>
      </c>
    </row>
    <row r="51" spans="2:6" ht="27.75" customHeight="1" x14ac:dyDescent="0.2">
      <c r="B51" s="201" t="s">
        <v>2883</v>
      </c>
    </row>
    <row r="52" spans="2:6" ht="112.5" x14ac:dyDescent="0.2">
      <c r="B52" s="137" t="s">
        <v>2304</v>
      </c>
      <c r="C52" s="158"/>
      <c r="D52" s="137" t="s">
        <v>2215</v>
      </c>
      <c r="E52" s="137">
        <v>1</v>
      </c>
      <c r="F52" s="157"/>
    </row>
    <row r="53" spans="2:6" x14ac:dyDescent="0.2">
      <c r="D53" s="74" t="s">
        <v>30</v>
      </c>
    </row>
    <row r="56" spans="2:6" ht="25.5" x14ac:dyDescent="0.2">
      <c r="B56" s="744" t="s">
        <v>2461</v>
      </c>
    </row>
    <row r="57" spans="2:6" ht="38.25" customHeight="1" x14ac:dyDescent="0.2">
      <c r="B57" s="1672" t="s">
        <v>2216</v>
      </c>
      <c r="C57" s="1673"/>
      <c r="D57" s="1627" t="s">
        <v>2217</v>
      </c>
      <c r="E57" s="1674"/>
      <c r="F57" s="1674"/>
    </row>
  </sheetData>
  <sheetProtection algorithmName="SHA-512" hashValue="zaXTL2X5zGaSc9o4dYcXK2PmeivxdtQdy8LT8lRwH2o4+wVwXbNznsGgojxCe+aW+czJRn4MEr1gsb653qv6dQ==" saltValue="xXqG1U/kpWqW1J+wgjJgfA==" spinCount="100000" sheet="1" selectLockedCell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1">
    <dataValidation type="list" allowBlank="1" showInputMessage="1" sqref="B52 B45:B48" xr:uid="{00000000-0002-0000-1900-000000000000}">
      <formula1>Felder</formula1>
    </dataValidation>
  </dataValidations>
  <hyperlinks>
    <hyperlink ref="E11" location="Inhalt!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47"/>
  <sheetViews>
    <sheetView workbookViewId="0">
      <selection activeCell="B10" sqref="B10:C10"/>
    </sheetView>
  </sheetViews>
  <sheetFormatPr baseColWidth="10" defaultColWidth="9" defaultRowHeight="14.25" x14ac:dyDescent="0.2"/>
  <cols>
    <col min="1" max="1" width="2.85546875" style="74" customWidth="1"/>
    <col min="2" max="2" width="56.140625" style="74" customWidth="1"/>
    <col min="3" max="4" width="31.85546875" style="74" customWidth="1"/>
    <col min="5" max="6" width="16.5703125" style="74" customWidth="1"/>
    <col min="7" max="16384" width="9" style="74"/>
  </cols>
  <sheetData>
    <row r="1" spans="1:9" x14ac:dyDescent="0.2">
      <c r="A1" s="268"/>
    </row>
    <row r="3" spans="1:9" ht="36" x14ac:dyDescent="0.25">
      <c r="B3" s="738" t="s">
        <v>2438</v>
      </c>
      <c r="C3" s="62"/>
      <c r="E3" s="62"/>
      <c r="F3" s="62"/>
    </row>
    <row r="4" spans="1:9" ht="31.5" customHeight="1" x14ac:dyDescent="0.25">
      <c r="B4" s="739" t="s">
        <v>2448</v>
      </c>
      <c r="C4" s="62"/>
      <c r="D4" s="62"/>
      <c r="E4" s="84"/>
    </row>
    <row r="5" spans="1:9" ht="14.25" customHeight="1" x14ac:dyDescent="0.2">
      <c r="B5" s="6"/>
      <c r="C5" s="6"/>
      <c r="D5" s="6"/>
      <c r="E5" s="84"/>
    </row>
    <row r="6" spans="1:9" ht="14.25" customHeight="1" x14ac:dyDescent="0.2">
      <c r="B6" s="105"/>
      <c r="C6" s="6"/>
      <c r="D6" s="6"/>
      <c r="E6" s="41"/>
    </row>
    <row r="7" spans="1:9" s="379" customFormat="1" ht="45.75" customHeight="1" x14ac:dyDescent="0.25">
      <c r="B7" s="1683" t="s">
        <v>3784</v>
      </c>
      <c r="C7" s="1683"/>
      <c r="D7" s="946"/>
      <c r="E7" s="44"/>
      <c r="F7" s="946"/>
    </row>
    <row r="8" spans="1:9" ht="25.5" x14ac:dyDescent="0.25">
      <c r="B8" s="749" t="s">
        <v>2152</v>
      </c>
      <c r="C8" s="638"/>
      <c r="D8" s="946"/>
      <c r="E8" s="41" t="str">
        <f>Inhalt!$C$7</f>
        <v>V. OncoBox: N1.1.1 (231215)</v>
      </c>
    </row>
    <row r="9" spans="1:9" ht="15" customHeight="1" x14ac:dyDescent="0.2">
      <c r="B9" s="747"/>
      <c r="C9" s="206"/>
      <c r="D9" s="6"/>
      <c r="E9" s="41" t="str">
        <f>Inhalt!$C$8</f>
        <v>V. Spezifikation: N1.1.1 (231215)</v>
      </c>
    </row>
    <row r="10" spans="1:9" ht="38.25" customHeight="1" x14ac:dyDescent="0.2">
      <c r="B10" s="1684" t="s">
        <v>3149</v>
      </c>
      <c r="C10" s="1684"/>
      <c r="E10" s="41"/>
      <c r="G10" s="86"/>
      <c r="H10" s="6"/>
      <c r="I10" s="6"/>
    </row>
    <row r="11" spans="1:9" x14ac:dyDescent="0.2">
      <c r="B11" s="77"/>
      <c r="E11" s="154"/>
      <c r="G11" s="41"/>
    </row>
    <row r="12" spans="1:9" ht="27" customHeight="1" x14ac:dyDescent="0.25">
      <c r="E12" s="1590" t="s">
        <v>1735</v>
      </c>
      <c r="F12" s="1591"/>
    </row>
    <row r="41" spans="2:6" x14ac:dyDescent="0.2">
      <c r="B41" s="164"/>
      <c r="C41" s="164"/>
      <c r="D41" s="164"/>
      <c r="E41" s="164"/>
      <c r="F41" s="164"/>
    </row>
    <row r="42" spans="2:6" ht="25.5" x14ac:dyDescent="0.2">
      <c r="B42" s="744" t="s">
        <v>2461</v>
      </c>
    </row>
    <row r="43" spans="2:6" ht="22.5" customHeight="1" x14ac:dyDescent="0.2">
      <c r="B43" s="1642" t="s">
        <v>3059</v>
      </c>
      <c r="C43" s="1643"/>
      <c r="D43" s="1587" t="s">
        <v>3060</v>
      </c>
      <c r="E43" s="1644"/>
      <c r="F43" s="1645"/>
    </row>
    <row r="44" spans="2:6" ht="74.25" customHeight="1" x14ac:dyDescent="0.2">
      <c r="B44" s="1587" t="s">
        <v>3236</v>
      </c>
      <c r="C44" s="1645"/>
      <c r="D44" s="1646" t="s">
        <v>3237</v>
      </c>
      <c r="E44" s="1647"/>
      <c r="F44" s="1648"/>
    </row>
    <row r="45" spans="2:6" ht="106.5" customHeight="1" x14ac:dyDescent="0.2">
      <c r="B45" s="1677" t="s">
        <v>3166</v>
      </c>
      <c r="C45" s="1678"/>
      <c r="D45" s="1679" t="s">
        <v>3678</v>
      </c>
      <c r="E45" s="1680"/>
      <c r="F45" s="1681"/>
    </row>
    <row r="46" spans="2:6" ht="169.5" customHeight="1" x14ac:dyDescent="0.2">
      <c r="B46" s="1650" t="s">
        <v>3167</v>
      </c>
      <c r="C46" s="1653"/>
      <c r="D46" s="1631" t="s">
        <v>3238</v>
      </c>
      <c r="E46" s="1682"/>
      <c r="F46" s="1632"/>
    </row>
    <row r="47" spans="2:6" ht="60.75" customHeight="1" x14ac:dyDescent="0.2">
      <c r="B47" s="1669" t="s">
        <v>3540</v>
      </c>
      <c r="C47" s="1676"/>
      <c r="D47" s="1621" t="s">
        <v>3541</v>
      </c>
      <c r="E47" s="1675"/>
      <c r="F47" s="1622"/>
    </row>
  </sheetData>
  <sheetProtection algorithmName="SHA-512" hashValue="KQk1RbLDrLUCaQ/oUzQ4T43bk8cg3wu+BwZaom6hBBvC8w459YWm0HWdaas/pkoDdC3Ddaw+KziTeae3zGgk9A==" saltValue="rF7bXaIMCtYw84q+XYVSkg==" spinCount="100000" sheet="1" objects="1" scenarios="1"/>
  <mergeCells count="13">
    <mergeCell ref="B7:C7"/>
    <mergeCell ref="E12:F12"/>
    <mergeCell ref="B43:C43"/>
    <mergeCell ref="D43:F43"/>
    <mergeCell ref="B44:C44"/>
    <mergeCell ref="D44:F44"/>
    <mergeCell ref="B10:C10"/>
    <mergeCell ref="D47:F47"/>
    <mergeCell ref="B47:C47"/>
    <mergeCell ref="B45:C45"/>
    <mergeCell ref="D45:F45"/>
    <mergeCell ref="B46:C46"/>
    <mergeCell ref="D46:F46"/>
  </mergeCells>
  <hyperlinks>
    <hyperlink ref="E12" location="Inhalt!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79"/>
  <dimension ref="A1:L40"/>
  <sheetViews>
    <sheetView workbookViewId="0"/>
  </sheetViews>
  <sheetFormatPr baseColWidth="10" defaultColWidth="9" defaultRowHeight="14.25" x14ac:dyDescent="0.2"/>
  <cols>
    <col min="1" max="1" width="2.85546875" style="74" customWidth="1"/>
    <col min="2" max="2" width="80.42578125" style="74" customWidth="1"/>
    <col min="3" max="4" width="31.85546875" style="74" customWidth="1"/>
    <col min="5" max="6" width="16.7109375" style="74" customWidth="1"/>
    <col min="7" max="16384" width="9" style="74"/>
  </cols>
  <sheetData>
    <row r="1" spans="1:12" x14ac:dyDescent="0.2">
      <c r="A1" s="268"/>
    </row>
    <row r="3" spans="1:12" ht="36" x14ac:dyDescent="0.25">
      <c r="B3" s="738" t="s">
        <v>2438</v>
      </c>
      <c r="C3" s="62"/>
      <c r="E3" s="62"/>
      <c r="F3" s="62"/>
      <c r="G3" s="62"/>
    </row>
    <row r="4" spans="1:12" ht="35.2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2860</v>
      </c>
      <c r="C7" s="6"/>
      <c r="D7" s="6"/>
      <c r="E7" s="41"/>
      <c r="F7" s="6"/>
      <c r="G7" s="86"/>
      <c r="I7" s="6"/>
      <c r="J7" s="83"/>
      <c r="K7" s="83"/>
      <c r="L7" s="83"/>
    </row>
    <row r="8" spans="1:12" ht="25.5" x14ac:dyDescent="0.2">
      <c r="B8" s="749" t="s">
        <v>3363</v>
      </c>
      <c r="C8" s="638"/>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31.5" customHeight="1" x14ac:dyDescent="0.25">
      <c r="E11" s="1590" t="s">
        <v>1735</v>
      </c>
      <c r="F11" s="1591"/>
    </row>
    <row r="23" spans="2:6" ht="12" customHeight="1" x14ac:dyDescent="0.2"/>
    <row r="24" spans="2:6" ht="25.5" x14ac:dyDescent="0.2">
      <c r="B24" s="744" t="s">
        <v>2461</v>
      </c>
    </row>
    <row r="25" spans="2:6" ht="45.75" customHeight="1" x14ac:dyDescent="0.2">
      <c r="B25" s="1685" t="s">
        <v>3240</v>
      </c>
      <c r="C25" s="1686"/>
      <c r="D25" s="1685" t="s">
        <v>2853</v>
      </c>
      <c r="E25" s="1687"/>
      <c r="F25" s="1686"/>
    </row>
    <row r="26" spans="2:6" ht="45" customHeight="1" x14ac:dyDescent="0.2">
      <c r="B26" s="1603" t="s">
        <v>3150</v>
      </c>
      <c r="C26" s="1605"/>
      <c r="D26" s="1603" t="s">
        <v>3151</v>
      </c>
      <c r="E26" s="1604"/>
      <c r="F26" s="1605"/>
    </row>
    <row r="27" spans="2:6" ht="49.5" customHeight="1" x14ac:dyDescent="0.2">
      <c r="B27" s="1603" t="s">
        <v>3152</v>
      </c>
      <c r="C27" s="1605"/>
      <c r="D27" s="1603" t="s">
        <v>3153</v>
      </c>
      <c r="E27" s="1604"/>
      <c r="F27" s="1605"/>
    </row>
    <row r="40" spans="3:3" x14ac:dyDescent="0.2">
      <c r="C40" s="105"/>
    </row>
  </sheetData>
  <sheetProtection algorithmName="SHA-512" hashValue="Kl7vieZkdXVaOHBU7azE/QtOZuafLFC3sSHFGqBJfrDlxld0S5misNW8GYXG0phWP79EBS+7rHGWuZTL6UeLog==" saltValue="6z7RWLWV7b07Zi67CEsBBA==" spinCount="100000" sheet="1" objects="1" scenarios="1"/>
  <customSheetViews>
    <customSheetView guid="{6425AD40-BB5F-4DDC-B7E5-93EC90B05160}" showGridLines="0" showRuler="0">
      <selection activeCell="D2" sqref="D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2" sqref="D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27:C27"/>
    <mergeCell ref="D27:F27"/>
    <mergeCell ref="E11:F11"/>
    <mergeCell ref="B25:C25"/>
    <mergeCell ref="D25:F25"/>
    <mergeCell ref="D26:F26"/>
    <mergeCell ref="B26:C26"/>
  </mergeCells>
  <hyperlinks>
    <hyperlink ref="E11" location="Inhalt!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82"/>
  <dimension ref="A1:L63"/>
  <sheetViews>
    <sheetView workbookViewId="0"/>
  </sheetViews>
  <sheetFormatPr baseColWidth="10" defaultColWidth="9" defaultRowHeight="14.25" x14ac:dyDescent="0.2"/>
  <cols>
    <col min="1" max="1" width="2.85546875" style="74" customWidth="1"/>
    <col min="2" max="2" width="98.7109375" style="74" customWidth="1"/>
    <col min="3" max="4" width="31.85546875" style="74" customWidth="1"/>
    <col min="5" max="6" width="16.7109375" style="74" customWidth="1"/>
    <col min="7" max="16384" width="9" style="74"/>
  </cols>
  <sheetData>
    <row r="1" spans="1:12" x14ac:dyDescent="0.2">
      <c r="A1" s="268"/>
    </row>
    <row r="3" spans="1:12" ht="48" customHeight="1" x14ac:dyDescent="0.25">
      <c r="B3" s="738" t="s">
        <v>2438</v>
      </c>
      <c r="C3" s="62"/>
      <c r="E3" s="62"/>
      <c r="F3" s="62"/>
      <c r="G3" s="62"/>
    </row>
    <row r="4" spans="1:12" ht="26.2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6" customHeight="1" x14ac:dyDescent="0.2">
      <c r="B7" s="764" t="s">
        <v>3615</v>
      </c>
      <c r="C7" s="6"/>
      <c r="D7" s="6"/>
      <c r="E7" s="41"/>
      <c r="F7" s="6"/>
      <c r="G7" s="86"/>
      <c r="I7" s="6"/>
      <c r="J7" s="83"/>
      <c r="K7" s="83"/>
      <c r="L7" s="83"/>
    </row>
    <row r="8" spans="1:12" ht="38.25" x14ac:dyDescent="0.2">
      <c r="B8" s="867" t="s">
        <v>3149</v>
      </c>
      <c r="C8" s="6"/>
      <c r="D8" s="6"/>
      <c r="E8" s="41" t="str">
        <f>Inhalt!$C$7</f>
        <v>V. OncoBox: N1.1.1 (231215)</v>
      </c>
      <c r="G8" s="86"/>
      <c r="H8" s="6"/>
      <c r="I8" s="6"/>
      <c r="J8" s="83"/>
      <c r="K8" s="83"/>
      <c r="L8" s="83"/>
    </row>
    <row r="9" spans="1:12" ht="15.75" x14ac:dyDescent="0.2">
      <c r="B9" s="530"/>
      <c r="E9" s="41" t="str">
        <f>Inhalt!$C$8</f>
        <v>V. Spezifikation: N1.1.1 (231215)</v>
      </c>
      <c r="G9" s="86"/>
      <c r="H9" s="6"/>
      <c r="I9" s="6"/>
    </row>
    <row r="10" spans="1:12" x14ac:dyDescent="0.2">
      <c r="B10" s="41"/>
      <c r="E10" s="154"/>
      <c r="G10" s="41"/>
    </row>
    <row r="11" spans="1:12" ht="27" customHeight="1" x14ac:dyDescent="0.25">
      <c r="E11" s="1590" t="s">
        <v>1735</v>
      </c>
      <c r="F11" s="1591"/>
    </row>
    <row r="40" spans="2:6" x14ac:dyDescent="0.2">
      <c r="C40" s="105"/>
    </row>
    <row r="42" spans="2:6" ht="31.5" x14ac:dyDescent="0.25">
      <c r="B42" s="743" t="s">
        <v>2463</v>
      </c>
    </row>
    <row r="44" spans="2:6" ht="25.5" x14ac:dyDescent="0.2">
      <c r="B44" s="201" t="s">
        <v>2466</v>
      </c>
    </row>
    <row r="45" spans="2:6" ht="48" customHeight="1" x14ac:dyDescent="0.2">
      <c r="B45" s="81" t="s">
        <v>2453</v>
      </c>
      <c r="C45" s="81" t="s">
        <v>2454</v>
      </c>
      <c r="D45" s="81" t="s">
        <v>2455</v>
      </c>
      <c r="E45" s="81" t="s">
        <v>2456</v>
      </c>
      <c r="F45" s="82" t="s">
        <v>2457</v>
      </c>
    </row>
    <row r="46" spans="2:6" ht="182.25" customHeight="1" x14ac:dyDescent="0.2">
      <c r="B46" s="140" t="s">
        <v>2302</v>
      </c>
      <c r="C46" s="140"/>
      <c r="D46" s="579" t="s">
        <v>2475</v>
      </c>
      <c r="E46" s="167" t="s">
        <v>243</v>
      </c>
      <c r="F46" s="155"/>
    </row>
    <row r="47" spans="2:6" ht="45" x14ac:dyDescent="0.2">
      <c r="B47" s="647" t="s">
        <v>1978</v>
      </c>
      <c r="C47" s="647"/>
      <c r="D47" s="579" t="s">
        <v>2218</v>
      </c>
      <c r="E47" s="647" t="s">
        <v>25</v>
      </c>
      <c r="F47" s="415"/>
    </row>
    <row r="48" spans="2:6" ht="96" customHeight="1" x14ac:dyDescent="0.2">
      <c r="B48" s="579" t="s">
        <v>1983</v>
      </c>
      <c r="C48" s="579"/>
      <c r="D48" s="579" t="s">
        <v>2219</v>
      </c>
      <c r="E48" s="647" t="s">
        <v>702</v>
      </c>
      <c r="F48" s="415"/>
    </row>
    <row r="49" spans="2:6" ht="78.75" x14ac:dyDescent="0.2">
      <c r="B49" s="579" t="s">
        <v>1984</v>
      </c>
      <c r="C49" s="579"/>
      <c r="D49" s="579" t="s">
        <v>2220</v>
      </c>
      <c r="E49" s="579" t="s">
        <v>2223</v>
      </c>
      <c r="F49" s="415"/>
    </row>
    <row r="50" spans="2:6" ht="78.75" x14ac:dyDescent="0.2">
      <c r="B50" s="131" t="s">
        <v>1991</v>
      </c>
      <c r="C50" s="131"/>
      <c r="D50" s="137" t="s">
        <v>2221</v>
      </c>
      <c r="E50" s="131"/>
      <c r="F50" s="137" t="s">
        <v>2224</v>
      </c>
    </row>
    <row r="51" spans="2:6" ht="78.75" x14ac:dyDescent="0.2">
      <c r="B51" s="131" t="s">
        <v>1992</v>
      </c>
      <c r="C51" s="131"/>
      <c r="D51" s="137" t="s">
        <v>2222</v>
      </c>
      <c r="E51" s="131"/>
      <c r="F51" s="137" t="s">
        <v>2224</v>
      </c>
    </row>
    <row r="54" spans="2:6" ht="27.75" customHeight="1" x14ac:dyDescent="0.2">
      <c r="B54" s="201" t="s">
        <v>2883</v>
      </c>
    </row>
    <row r="55" spans="2:6" ht="56.25" x14ac:dyDescent="0.2">
      <c r="B55" s="159" t="s">
        <v>2305</v>
      </c>
      <c r="C55" s="159"/>
      <c r="D55" s="636" t="s">
        <v>2225</v>
      </c>
      <c r="E55" s="159" t="s">
        <v>2226</v>
      </c>
      <c r="F55" s="159"/>
    </row>
    <row r="56" spans="2:6" x14ac:dyDescent="0.2">
      <c r="B56" s="77"/>
      <c r="C56" s="77"/>
      <c r="D56" s="77" t="s">
        <v>30</v>
      </c>
      <c r="E56" s="77"/>
      <c r="F56" s="77"/>
    </row>
    <row r="57" spans="2:6" x14ac:dyDescent="0.2">
      <c r="B57" s="77"/>
      <c r="C57" s="77"/>
      <c r="D57" s="77"/>
      <c r="E57" s="77"/>
      <c r="F57" s="77"/>
    </row>
    <row r="58" spans="2:6" x14ac:dyDescent="0.2">
      <c r="B58" s="77"/>
      <c r="C58" s="77"/>
      <c r="D58" s="77"/>
      <c r="E58" s="77"/>
      <c r="F58" s="77"/>
    </row>
    <row r="59" spans="2:6" ht="25.5" x14ac:dyDescent="0.2">
      <c r="B59" s="744" t="s">
        <v>2461</v>
      </c>
    </row>
    <row r="60" spans="2:6" ht="131.25" customHeight="1" x14ac:dyDescent="0.2">
      <c r="B60" s="1642" t="s">
        <v>2227</v>
      </c>
      <c r="C60" s="1643"/>
      <c r="D60" s="1587" t="s">
        <v>3522</v>
      </c>
      <c r="E60" s="1644"/>
      <c r="F60" s="1645"/>
    </row>
    <row r="61" spans="2:6" ht="37.5" customHeight="1" x14ac:dyDescent="0.2">
      <c r="B61" s="1664" t="s">
        <v>2595</v>
      </c>
      <c r="C61" s="1692"/>
      <c r="D61" s="1587" t="s">
        <v>2228</v>
      </c>
      <c r="E61" s="1644"/>
      <c r="F61" s="1645"/>
    </row>
    <row r="62" spans="2:6" ht="30.75" customHeight="1" x14ac:dyDescent="0.2">
      <c r="B62" s="1664" t="s">
        <v>2229</v>
      </c>
      <c r="C62" s="1667"/>
      <c r="D62" s="1583" t="s">
        <v>2230</v>
      </c>
      <c r="E62" s="1691"/>
      <c r="F62" s="1640"/>
    </row>
    <row r="63" spans="2:6" ht="78.75" customHeight="1" x14ac:dyDescent="0.2">
      <c r="B63" s="1601" t="s">
        <v>2479</v>
      </c>
      <c r="C63" s="1688"/>
      <c r="D63" s="1601" t="s">
        <v>2478</v>
      </c>
      <c r="E63" s="1689"/>
      <c r="F63" s="1690"/>
    </row>
  </sheetData>
  <sheetProtection algorithmName="SHA-512" hashValue="hMRz38ezufmOX3ulT+8JPbDPgQQo2MyrteEzfexh1TVodML3IXnmtc5ZjW6FXHpVsaiUT7u4L93NJJULORtiIQ==" saltValue="zHnU7mVAvNtpXlaFQ5/Fuw=="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3:C63"/>
    <mergeCell ref="D63:F63"/>
    <mergeCell ref="B62:C62"/>
    <mergeCell ref="D62:F62"/>
    <mergeCell ref="E11:F11"/>
    <mergeCell ref="B60:C60"/>
    <mergeCell ref="D60:F60"/>
    <mergeCell ref="B61:C61"/>
    <mergeCell ref="D61:F61"/>
  </mergeCells>
  <dataValidations count="2">
    <dataValidation type="list" allowBlank="1" showInputMessage="1" sqref="B55 B46:B47 B49:B51" xr:uid="{00000000-0002-0000-1D00-000000000000}">
      <formula1>Felder</formula1>
    </dataValidation>
    <dataValidation allowBlank="1" sqref="B48" xr:uid="{00000000-0002-0000-1D00-000001000000}"/>
  </dataValidations>
  <hyperlinks>
    <hyperlink ref="E11" location="Inhalt!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83"/>
  <dimension ref="A1:L49"/>
  <sheetViews>
    <sheetView workbookViewId="0"/>
  </sheetViews>
  <sheetFormatPr baseColWidth="10" defaultColWidth="9" defaultRowHeight="14.25" x14ac:dyDescent="0.2"/>
  <cols>
    <col min="1" max="1" width="2.85546875" style="74" customWidth="1"/>
    <col min="2" max="2" width="54.140625" style="74" customWidth="1"/>
    <col min="3" max="4" width="31.85546875" style="74" customWidth="1"/>
    <col min="5" max="6" width="16.7109375" style="74" customWidth="1"/>
    <col min="7" max="16384" width="9" style="74"/>
  </cols>
  <sheetData>
    <row r="1" spans="1:12" x14ac:dyDescent="0.2">
      <c r="A1" s="268"/>
    </row>
    <row r="3" spans="1:12" ht="54" x14ac:dyDescent="0.25">
      <c r="B3" s="738" t="s">
        <v>2438</v>
      </c>
      <c r="C3" s="62"/>
      <c r="E3" s="62"/>
      <c r="F3" s="62"/>
      <c r="G3" s="62"/>
    </row>
    <row r="4" spans="1:12" ht="39"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3616</v>
      </c>
      <c r="C7" s="6"/>
      <c r="D7" s="6"/>
      <c r="E7" s="41"/>
      <c r="F7" s="6"/>
      <c r="G7" s="86"/>
      <c r="I7" s="6"/>
      <c r="J7" s="83"/>
      <c r="K7" s="83"/>
      <c r="L7" s="83"/>
    </row>
    <row r="8" spans="1:12" ht="15.75" x14ac:dyDescent="0.2">
      <c r="B8" s="8"/>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38" spans="2:6" x14ac:dyDescent="0.2">
      <c r="C38" s="105"/>
    </row>
    <row r="39" spans="2:6" ht="31.5" x14ac:dyDescent="0.25">
      <c r="B39" s="743" t="s">
        <v>2463</v>
      </c>
    </row>
    <row r="41" spans="2:6" ht="30" x14ac:dyDescent="0.25">
      <c r="B41" s="765" t="s">
        <v>2861</v>
      </c>
    </row>
    <row r="42" spans="2:6" ht="49.5" customHeight="1" x14ac:dyDescent="0.2">
      <c r="B42" s="81" t="s">
        <v>2453</v>
      </c>
      <c r="C42" s="81" t="s">
        <v>2454</v>
      </c>
      <c r="D42" s="81" t="s">
        <v>2455</v>
      </c>
      <c r="E42" s="81" t="s">
        <v>2456</v>
      </c>
      <c r="F42" s="82" t="s">
        <v>2457</v>
      </c>
    </row>
    <row r="43" spans="2:6" ht="175.5" customHeight="1" x14ac:dyDescent="0.2">
      <c r="B43" s="139" t="s">
        <v>2302</v>
      </c>
      <c r="C43" s="139"/>
      <c r="D43" s="579" t="s">
        <v>2475</v>
      </c>
      <c r="E43" s="166">
        <v>1</v>
      </c>
      <c r="F43" s="141"/>
    </row>
    <row r="44" spans="2:6" ht="45" x14ac:dyDescent="0.2">
      <c r="B44" s="137" t="s">
        <v>1978</v>
      </c>
      <c r="C44" s="137"/>
      <c r="D44" s="159" t="s">
        <v>2218</v>
      </c>
      <c r="E44" s="141" t="s">
        <v>26</v>
      </c>
      <c r="F44" s="141"/>
    </row>
    <row r="48" spans="2:6" ht="25.5" x14ac:dyDescent="0.2">
      <c r="B48" s="744" t="s">
        <v>2461</v>
      </c>
    </row>
    <row r="49" spans="2:6" ht="15" x14ac:dyDescent="0.25">
      <c r="B49" s="1664"/>
      <c r="C49" s="1692"/>
      <c r="D49" s="1693"/>
      <c r="E49" s="1597"/>
      <c r="F49" s="1597"/>
    </row>
  </sheetData>
  <sheetProtection algorithmName="SHA-512" hashValue="F+/+nHp/8VcpHgY24cXvApEY4KUprH1uno44IwYqI3ZE1FbmKL9Cr73icHPBD0ipJH9gcmZKmZBecrIeNc1slw==" saltValue="DOZM0y3WufGOsBjG+9ZWrQ=="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49:C49"/>
    <mergeCell ref="D49:F49"/>
  </mergeCells>
  <dataValidations count="1">
    <dataValidation type="list" allowBlank="1" showInputMessage="1" sqref="B43:B44" xr:uid="{00000000-0002-0000-1E00-000000000000}">
      <formula1>Felder</formula1>
    </dataValidation>
  </dataValidations>
  <hyperlinks>
    <hyperlink ref="E11" location="Inhalt!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1:L352"/>
  <sheetViews>
    <sheetView workbookViewId="0"/>
  </sheetViews>
  <sheetFormatPr baseColWidth="10" defaultColWidth="9.140625" defaultRowHeight="12" customHeight="1" x14ac:dyDescent="0.2"/>
  <cols>
    <col min="1" max="1" width="2.85546875" style="145" customWidth="1"/>
    <col min="2" max="2" width="10.28515625" style="145" customWidth="1"/>
    <col min="3" max="3" width="7.85546875" style="145" customWidth="1"/>
    <col min="4" max="4" width="11.42578125" style="145" customWidth="1"/>
    <col min="5" max="5" width="11.85546875" style="145" customWidth="1"/>
    <col min="6" max="6" width="27.42578125" style="145" customWidth="1"/>
    <col min="7" max="7" width="5.5703125" style="145" customWidth="1"/>
    <col min="8" max="11" width="5.7109375" style="145" customWidth="1"/>
    <col min="12" max="12" width="22" style="145" customWidth="1"/>
    <col min="13" max="13" width="7.140625" style="145" customWidth="1"/>
    <col min="14" max="16384" width="9.140625" style="145"/>
  </cols>
  <sheetData>
    <row r="1" spans="2:12" s="77" customFormat="1" ht="14.25" x14ac:dyDescent="0.2"/>
    <row r="2" spans="2:12" s="77" customFormat="1" ht="14.25" x14ac:dyDescent="0.2"/>
    <row r="3" spans="2:12" s="77" customFormat="1" ht="18" x14ac:dyDescent="0.25">
      <c r="B3" s="207" t="s">
        <v>1239</v>
      </c>
      <c r="D3" s="207"/>
      <c r="F3" s="207"/>
      <c r="G3" s="207"/>
      <c r="H3" s="207"/>
    </row>
    <row r="4" spans="2:12" s="77" customFormat="1" ht="14.25" customHeight="1" x14ac:dyDescent="0.25">
      <c r="B4" s="36" t="s">
        <v>722</v>
      </c>
      <c r="D4" s="207"/>
      <c r="E4" s="207"/>
      <c r="I4" s="145"/>
    </row>
    <row r="5" spans="2:12" s="77" customFormat="1" ht="14.25" customHeight="1" x14ac:dyDescent="0.2">
      <c r="B5" s="145"/>
      <c r="D5" s="206"/>
      <c r="E5" s="206"/>
      <c r="I5" s="145"/>
      <c r="J5" s="208"/>
      <c r="K5" s="208"/>
    </row>
    <row r="6" spans="2:12" s="77" customFormat="1" ht="14.25" customHeight="1" x14ac:dyDescent="0.2">
      <c r="D6" s="206"/>
      <c r="E6" s="206"/>
      <c r="I6" s="209"/>
      <c r="J6" s="208"/>
      <c r="K6" s="208"/>
    </row>
    <row r="7" spans="2:12" s="77" customFormat="1" ht="15.75" x14ac:dyDescent="0.2">
      <c r="B7" s="206" t="s">
        <v>8</v>
      </c>
      <c r="D7" s="206"/>
      <c r="E7" s="206"/>
      <c r="G7" s="206"/>
      <c r="I7" s="154"/>
      <c r="J7" s="208"/>
      <c r="K7" s="208"/>
    </row>
    <row r="8" spans="2:12" s="77" customFormat="1" ht="15.75" x14ac:dyDescent="0.2">
      <c r="B8" s="210"/>
      <c r="D8" s="206"/>
      <c r="E8" s="206"/>
      <c r="I8" s="154" t="str">
        <f>Inhalt!$C$7</f>
        <v>V. OncoBox: N1.1.1 (231215)</v>
      </c>
      <c r="J8" s="208"/>
      <c r="K8" s="208"/>
    </row>
    <row r="9" spans="2:12" s="77" customFormat="1" ht="14.25" x14ac:dyDescent="0.2">
      <c r="I9" s="154" t="str">
        <f>Inhalt!$C$8</f>
        <v>V. Spezifikation: N1.1.1 (231215)</v>
      </c>
    </row>
    <row r="10" spans="2:12" s="77" customFormat="1" ht="30" customHeight="1" x14ac:dyDescent="0.25">
      <c r="I10" s="1199" t="s">
        <v>1735</v>
      </c>
      <c r="J10" s="1200"/>
      <c r="K10" s="1200"/>
      <c r="L10" s="1200"/>
    </row>
    <row r="11" spans="2:12" s="77" customFormat="1" ht="14.25" x14ac:dyDescent="0.2">
      <c r="I11" s="877"/>
    </row>
    <row r="12" spans="2:12" ht="12" customHeight="1" x14ac:dyDescent="0.2">
      <c r="J12" s="208"/>
      <c r="K12" s="208"/>
      <c r="L12" s="208"/>
    </row>
    <row r="13" spans="2:12" ht="12" customHeight="1" x14ac:dyDescent="0.2">
      <c r="B13" s="145" t="s">
        <v>9</v>
      </c>
      <c r="H13" s="77"/>
    </row>
    <row r="14" spans="2:12" ht="12" customHeight="1" x14ac:dyDescent="0.2">
      <c r="B14" s="146" t="s">
        <v>10</v>
      </c>
      <c r="C14" s="146"/>
      <c r="D14" s="146"/>
      <c r="E14" s="146"/>
      <c r="F14" s="146"/>
      <c r="H14" s="77"/>
    </row>
    <row r="15" spans="2:12" ht="12.75" customHeight="1" x14ac:dyDescent="0.2">
      <c r="B15" s="77"/>
      <c r="C15" s="145" t="s">
        <v>645</v>
      </c>
      <c r="H15" s="77"/>
    </row>
    <row r="16" spans="2:12" ht="12.75" customHeight="1" x14ac:dyDescent="0.2">
      <c r="B16" s="77"/>
      <c r="C16" s="77"/>
      <c r="D16" s="145" t="s">
        <v>643</v>
      </c>
      <c r="H16" s="77"/>
    </row>
    <row r="17" spans="2:11" ht="12.75" customHeight="1" x14ac:dyDescent="0.2">
      <c r="B17" s="77"/>
      <c r="C17" s="77"/>
      <c r="D17" s="145" t="s">
        <v>644</v>
      </c>
      <c r="H17" s="77"/>
    </row>
    <row r="18" spans="2:11" ht="12.75" customHeight="1" x14ac:dyDescent="0.2">
      <c r="B18" s="77"/>
      <c r="C18" s="77"/>
      <c r="D18" s="145" t="s">
        <v>648</v>
      </c>
      <c r="H18" s="77"/>
    </row>
    <row r="19" spans="2:11" ht="12" customHeight="1" x14ac:dyDescent="0.2">
      <c r="B19" s="77"/>
      <c r="C19" s="145" t="s">
        <v>646</v>
      </c>
      <c r="H19" s="77"/>
      <c r="I19" s="146"/>
      <c r="J19" s="146"/>
      <c r="K19" s="146"/>
    </row>
    <row r="20" spans="2:11" ht="12" customHeight="1" x14ac:dyDescent="0.2">
      <c r="C20" s="145" t="s">
        <v>437</v>
      </c>
      <c r="H20" s="77"/>
    </row>
    <row r="21" spans="2:11" ht="12" customHeight="1" x14ac:dyDescent="0.2">
      <c r="B21" s="146"/>
      <c r="C21" s="146"/>
      <c r="D21" s="146" t="s">
        <v>438</v>
      </c>
      <c r="E21" s="146"/>
      <c r="F21" s="146"/>
      <c r="G21" s="146"/>
      <c r="H21" s="77"/>
    </row>
    <row r="22" spans="2:11" ht="12" customHeight="1" x14ac:dyDescent="0.2">
      <c r="B22" s="146"/>
      <c r="C22" s="146"/>
      <c r="D22" s="146"/>
      <c r="E22" s="1198" t="s">
        <v>589</v>
      </c>
      <c r="F22" s="1198"/>
      <c r="G22" s="146"/>
      <c r="H22" s="77"/>
    </row>
    <row r="23" spans="2:11" ht="12" customHeight="1" x14ac:dyDescent="0.2">
      <c r="E23" s="145" t="s">
        <v>439</v>
      </c>
      <c r="H23" s="77"/>
    </row>
    <row r="24" spans="2:11" ht="12" customHeight="1" x14ac:dyDescent="0.2">
      <c r="E24" s="145" t="s">
        <v>440</v>
      </c>
      <c r="H24" s="77"/>
    </row>
    <row r="25" spans="2:11" ht="12" customHeight="1" x14ac:dyDescent="0.2">
      <c r="E25" s="145" t="s">
        <v>441</v>
      </c>
      <c r="H25" s="77"/>
    </row>
    <row r="26" spans="2:11" ht="12" customHeight="1" x14ac:dyDescent="0.2">
      <c r="E26" s="145" t="s">
        <v>442</v>
      </c>
      <c r="H26" s="77"/>
    </row>
    <row r="27" spans="2:11" ht="12" customHeight="1" x14ac:dyDescent="0.2">
      <c r="E27" s="145" t="s">
        <v>443</v>
      </c>
      <c r="H27" s="77"/>
    </row>
    <row r="28" spans="2:11" ht="12" customHeight="1" x14ac:dyDescent="0.2">
      <c r="E28" s="145" t="s">
        <v>444</v>
      </c>
      <c r="H28" s="77"/>
    </row>
    <row r="29" spans="2:11" ht="12" customHeight="1" x14ac:dyDescent="0.2">
      <c r="D29" s="145" t="s">
        <v>445</v>
      </c>
      <c r="H29" s="77"/>
    </row>
    <row r="30" spans="2:11" ht="12" customHeight="1" x14ac:dyDescent="0.2">
      <c r="D30" s="145" t="s">
        <v>446</v>
      </c>
      <c r="H30" s="77"/>
    </row>
    <row r="31" spans="2:11" ht="12" customHeight="1" x14ac:dyDescent="0.2">
      <c r="E31" s="145" t="s">
        <v>447</v>
      </c>
      <c r="H31" s="77"/>
    </row>
    <row r="32" spans="2:11" ht="12" customHeight="1" x14ac:dyDescent="0.2">
      <c r="F32" s="145" t="s">
        <v>448</v>
      </c>
      <c r="H32" s="77"/>
    </row>
    <row r="33" spans="5:9" ht="12" customHeight="1" x14ac:dyDescent="0.2">
      <c r="F33" s="145" t="s">
        <v>449</v>
      </c>
      <c r="H33" s="77"/>
    </row>
    <row r="34" spans="5:9" ht="12" customHeight="1" x14ac:dyDescent="0.2">
      <c r="F34" s="145" t="s">
        <v>450</v>
      </c>
      <c r="H34" s="77"/>
    </row>
    <row r="35" spans="5:9" ht="12" customHeight="1" x14ac:dyDescent="0.2">
      <c r="F35" s="145" t="s">
        <v>451</v>
      </c>
      <c r="H35" s="77"/>
    </row>
    <row r="36" spans="5:9" ht="12" customHeight="1" x14ac:dyDescent="0.2">
      <c r="F36" s="15" t="s">
        <v>1104</v>
      </c>
      <c r="G36" s="15"/>
      <c r="H36" s="105"/>
      <c r="I36" s="15"/>
    </row>
    <row r="37" spans="5:9" ht="12" customHeight="1" x14ac:dyDescent="0.2">
      <c r="F37" s="145" t="s">
        <v>452</v>
      </c>
      <c r="H37" s="77"/>
    </row>
    <row r="38" spans="5:9" ht="12" customHeight="1" x14ac:dyDescent="0.2">
      <c r="E38" s="145" t="s">
        <v>453</v>
      </c>
      <c r="H38" s="77"/>
    </row>
    <row r="39" spans="5:9" ht="12" customHeight="1" x14ac:dyDescent="0.2">
      <c r="E39" s="145" t="s">
        <v>454</v>
      </c>
      <c r="H39" s="77"/>
    </row>
    <row r="40" spans="5:9" ht="12" customHeight="1" x14ac:dyDescent="0.2">
      <c r="E40" s="145" t="s">
        <v>455</v>
      </c>
      <c r="H40" s="77"/>
    </row>
    <row r="41" spans="5:9" ht="12" customHeight="1" x14ac:dyDescent="0.2">
      <c r="F41" s="145" t="s">
        <v>456</v>
      </c>
      <c r="H41" s="77"/>
    </row>
    <row r="42" spans="5:9" ht="12" customHeight="1" x14ac:dyDescent="0.2">
      <c r="F42" s="145" t="s">
        <v>457</v>
      </c>
      <c r="H42" s="77"/>
    </row>
    <row r="43" spans="5:9" ht="12" customHeight="1" x14ac:dyDescent="0.2">
      <c r="F43" s="145" t="s">
        <v>458</v>
      </c>
      <c r="H43" s="77"/>
    </row>
    <row r="44" spans="5:9" ht="12" customHeight="1" x14ac:dyDescent="0.2">
      <c r="F44" s="145" t="s">
        <v>459</v>
      </c>
      <c r="H44" s="77"/>
    </row>
    <row r="45" spans="5:9" ht="12" customHeight="1" x14ac:dyDescent="0.2">
      <c r="F45" s="145" t="s">
        <v>590</v>
      </c>
      <c r="H45" s="77"/>
    </row>
    <row r="46" spans="5:9" ht="12" customHeight="1" x14ac:dyDescent="0.2">
      <c r="F46" s="104" t="s">
        <v>460</v>
      </c>
      <c r="G46" s="104"/>
      <c r="H46" s="77"/>
    </row>
    <row r="47" spans="5:9" ht="12" customHeight="1" x14ac:dyDescent="0.2">
      <c r="E47" s="145" t="s">
        <v>461</v>
      </c>
      <c r="H47" s="77"/>
    </row>
    <row r="48" spans="5:9" ht="12" customHeight="1" x14ac:dyDescent="0.2">
      <c r="E48" s="145" t="s">
        <v>462</v>
      </c>
      <c r="H48" s="77"/>
    </row>
    <row r="49" spans="5:8" ht="12" customHeight="1" x14ac:dyDescent="0.2">
      <c r="F49" s="145" t="s">
        <v>463</v>
      </c>
      <c r="H49" s="77"/>
    </row>
    <row r="50" spans="5:8" ht="12" customHeight="1" x14ac:dyDescent="0.2">
      <c r="F50" s="145" t="s">
        <v>464</v>
      </c>
      <c r="H50" s="77"/>
    </row>
    <row r="51" spans="5:8" ht="12" customHeight="1" x14ac:dyDescent="0.2">
      <c r="F51" s="145" t="s">
        <v>465</v>
      </c>
      <c r="H51" s="77"/>
    </row>
    <row r="52" spans="5:8" ht="12" customHeight="1" x14ac:dyDescent="0.2">
      <c r="F52" s="145" t="s">
        <v>466</v>
      </c>
    </row>
    <row r="53" spans="5:8" ht="12" customHeight="1" x14ac:dyDescent="0.2">
      <c r="F53" s="145" t="s">
        <v>467</v>
      </c>
      <c r="H53" s="77"/>
    </row>
    <row r="54" spans="5:8" ht="12" customHeight="1" x14ac:dyDescent="0.2">
      <c r="F54" s="145" t="s">
        <v>468</v>
      </c>
      <c r="H54" s="77"/>
    </row>
    <row r="55" spans="5:8" ht="12" customHeight="1" x14ac:dyDescent="0.2">
      <c r="F55" s="145" t="s">
        <v>469</v>
      </c>
      <c r="H55" s="77"/>
    </row>
    <row r="56" spans="5:8" ht="12" customHeight="1" x14ac:dyDescent="0.2">
      <c r="F56" s="145" t="s">
        <v>470</v>
      </c>
      <c r="H56" s="77"/>
    </row>
    <row r="57" spans="5:8" ht="12" customHeight="1" x14ac:dyDescent="0.2">
      <c r="F57" s="145" t="s">
        <v>471</v>
      </c>
      <c r="H57" s="77"/>
    </row>
    <row r="58" spans="5:8" ht="12" customHeight="1" x14ac:dyDescent="0.2">
      <c r="F58" s="145" t="s">
        <v>472</v>
      </c>
      <c r="H58" s="77"/>
    </row>
    <row r="59" spans="5:8" ht="12" customHeight="1" x14ac:dyDescent="0.2">
      <c r="F59" s="145" t="s">
        <v>473</v>
      </c>
      <c r="H59" s="77"/>
    </row>
    <row r="60" spans="5:8" ht="12" customHeight="1" x14ac:dyDescent="0.2">
      <c r="F60" s="145" t="s">
        <v>474</v>
      </c>
      <c r="H60" s="77"/>
    </row>
    <row r="61" spans="5:8" ht="12" customHeight="1" x14ac:dyDescent="0.2">
      <c r="F61" s="145" t="s">
        <v>475</v>
      </c>
      <c r="H61" s="77"/>
    </row>
    <row r="62" spans="5:8" ht="12" customHeight="1" x14ac:dyDescent="0.2">
      <c r="F62" s="145" t="s">
        <v>476</v>
      </c>
      <c r="H62" s="77"/>
    </row>
    <row r="63" spans="5:8" ht="12" customHeight="1" x14ac:dyDescent="0.2">
      <c r="F63" s="145" t="s">
        <v>477</v>
      </c>
      <c r="H63" s="77"/>
    </row>
    <row r="64" spans="5:8" ht="12" customHeight="1" x14ac:dyDescent="0.2">
      <c r="E64" s="145" t="s">
        <v>478</v>
      </c>
      <c r="H64" s="77"/>
    </row>
    <row r="65" spans="5:8" ht="12" customHeight="1" x14ac:dyDescent="0.2">
      <c r="E65" s="145" t="s">
        <v>479</v>
      </c>
      <c r="H65" s="77"/>
    </row>
    <row r="66" spans="5:8" ht="12" customHeight="1" x14ac:dyDescent="0.2">
      <c r="F66" s="145" t="s">
        <v>480</v>
      </c>
      <c r="H66" s="77"/>
    </row>
    <row r="67" spans="5:8" ht="12" customHeight="1" x14ac:dyDescent="0.2">
      <c r="F67" s="145" t="s">
        <v>481</v>
      </c>
      <c r="H67" s="77"/>
    </row>
    <row r="68" spans="5:8" ht="12" customHeight="1" x14ac:dyDescent="0.2">
      <c r="E68" s="145" t="s">
        <v>482</v>
      </c>
      <c r="H68" s="77"/>
    </row>
    <row r="69" spans="5:8" ht="12" customHeight="1" x14ac:dyDescent="0.2">
      <c r="E69" s="145" t="s">
        <v>483</v>
      </c>
      <c r="H69" s="77"/>
    </row>
    <row r="70" spans="5:8" ht="12" customHeight="1" x14ac:dyDescent="0.2">
      <c r="F70" s="145" t="s">
        <v>484</v>
      </c>
      <c r="H70" s="77"/>
    </row>
    <row r="71" spans="5:8" ht="12" customHeight="1" x14ac:dyDescent="0.2">
      <c r="F71" s="145" t="s">
        <v>485</v>
      </c>
      <c r="H71" s="77"/>
    </row>
    <row r="72" spans="5:8" ht="12" customHeight="1" x14ac:dyDescent="0.2">
      <c r="E72" s="145" t="s">
        <v>486</v>
      </c>
      <c r="H72" s="77"/>
    </row>
    <row r="73" spans="5:8" ht="12" customHeight="1" x14ac:dyDescent="0.2">
      <c r="E73" s="145" t="s">
        <v>487</v>
      </c>
      <c r="H73" s="77"/>
    </row>
    <row r="74" spans="5:8" ht="12" customHeight="1" x14ac:dyDescent="0.2">
      <c r="F74" s="145" t="s">
        <v>488</v>
      </c>
      <c r="H74" s="77"/>
    </row>
    <row r="75" spans="5:8" ht="12" customHeight="1" x14ac:dyDescent="0.2">
      <c r="F75" s="145" t="s">
        <v>489</v>
      </c>
      <c r="H75" s="77"/>
    </row>
    <row r="76" spans="5:8" ht="12" customHeight="1" x14ac:dyDescent="0.2">
      <c r="F76" s="145" t="s">
        <v>490</v>
      </c>
      <c r="H76" s="77"/>
    </row>
    <row r="77" spans="5:8" ht="12" customHeight="1" x14ac:dyDescent="0.2">
      <c r="F77" s="145" t="s">
        <v>491</v>
      </c>
      <c r="H77" s="77"/>
    </row>
    <row r="78" spans="5:8" ht="12" customHeight="1" x14ac:dyDescent="0.2">
      <c r="F78" s="145" t="s">
        <v>492</v>
      </c>
      <c r="H78" s="77"/>
    </row>
    <row r="79" spans="5:8" ht="12" customHeight="1" x14ac:dyDescent="0.2">
      <c r="F79" s="145" t="s">
        <v>493</v>
      </c>
      <c r="H79" s="77"/>
    </row>
    <row r="80" spans="5:8" ht="12" customHeight="1" x14ac:dyDescent="0.2">
      <c r="F80" s="145" t="s">
        <v>494</v>
      </c>
      <c r="H80" s="77"/>
    </row>
    <row r="81" spans="5:8" ht="12" customHeight="1" x14ac:dyDescent="0.2">
      <c r="F81" s="145" t="s">
        <v>495</v>
      </c>
      <c r="H81" s="77"/>
    </row>
    <row r="82" spans="5:8" ht="12" customHeight="1" x14ac:dyDescent="0.2">
      <c r="F82" s="145" t="s">
        <v>496</v>
      </c>
      <c r="H82" s="77"/>
    </row>
    <row r="83" spans="5:8" ht="12" customHeight="1" x14ac:dyDescent="0.2">
      <c r="F83" s="145" t="s">
        <v>497</v>
      </c>
      <c r="H83" s="77"/>
    </row>
    <row r="84" spans="5:8" ht="12" customHeight="1" x14ac:dyDescent="0.2">
      <c r="F84" s="145" t="s">
        <v>498</v>
      </c>
      <c r="H84" s="77"/>
    </row>
    <row r="85" spans="5:8" ht="12" customHeight="1" x14ac:dyDescent="0.2">
      <c r="F85" s="145" t="s">
        <v>499</v>
      </c>
      <c r="H85" s="77"/>
    </row>
    <row r="86" spans="5:8" ht="12" customHeight="1" x14ac:dyDescent="0.2">
      <c r="F86" s="145" t="s">
        <v>500</v>
      </c>
      <c r="H86" s="77"/>
    </row>
    <row r="87" spans="5:8" ht="12" customHeight="1" x14ac:dyDescent="0.2">
      <c r="F87" s="145" t="s">
        <v>501</v>
      </c>
      <c r="H87" s="77"/>
    </row>
    <row r="88" spans="5:8" ht="12" customHeight="1" x14ac:dyDescent="0.2">
      <c r="F88" s="145" t="s">
        <v>502</v>
      </c>
      <c r="H88" s="77"/>
    </row>
    <row r="89" spans="5:8" ht="12" customHeight="1" x14ac:dyDescent="0.2">
      <c r="F89" s="145" t="s">
        <v>503</v>
      </c>
      <c r="H89" s="77"/>
    </row>
    <row r="90" spans="5:8" ht="12" customHeight="1" x14ac:dyDescent="0.2">
      <c r="F90" s="145" t="s">
        <v>504</v>
      </c>
      <c r="H90" s="77"/>
    </row>
    <row r="91" spans="5:8" ht="12" customHeight="1" x14ac:dyDescent="0.2">
      <c r="E91" s="145" t="s">
        <v>505</v>
      </c>
      <c r="H91" s="77"/>
    </row>
    <row r="92" spans="5:8" ht="12" customHeight="1" x14ac:dyDescent="0.2">
      <c r="E92" s="145" t="s">
        <v>506</v>
      </c>
      <c r="H92" s="77"/>
    </row>
    <row r="93" spans="5:8" ht="12" customHeight="1" x14ac:dyDescent="0.2">
      <c r="F93" s="145" t="s">
        <v>507</v>
      </c>
      <c r="H93" s="77"/>
    </row>
    <row r="94" spans="5:8" ht="12" customHeight="1" x14ac:dyDescent="0.2">
      <c r="F94" s="145" t="s">
        <v>508</v>
      </c>
      <c r="H94" s="77"/>
    </row>
    <row r="95" spans="5:8" ht="12" customHeight="1" x14ac:dyDescent="0.2">
      <c r="F95" s="145" t="s">
        <v>509</v>
      </c>
      <c r="H95" s="77"/>
    </row>
    <row r="96" spans="5:8" ht="12" customHeight="1" x14ac:dyDescent="0.2">
      <c r="F96" s="145" t="s">
        <v>510</v>
      </c>
      <c r="H96" s="77"/>
    </row>
    <row r="97" spans="2:8" ht="12" customHeight="1" x14ac:dyDescent="0.2">
      <c r="F97" s="145" t="s">
        <v>511</v>
      </c>
      <c r="H97" s="77"/>
    </row>
    <row r="98" spans="2:8" ht="12" customHeight="1" x14ac:dyDescent="0.2">
      <c r="F98" s="145" t="s">
        <v>512</v>
      </c>
      <c r="H98" s="77"/>
    </row>
    <row r="99" spans="2:8" ht="12" customHeight="1" x14ac:dyDescent="0.2">
      <c r="F99" s="145" t="s">
        <v>513</v>
      </c>
      <c r="H99" s="77"/>
    </row>
    <row r="100" spans="2:8" ht="12" customHeight="1" x14ac:dyDescent="0.2">
      <c r="F100" s="145" t="s">
        <v>514</v>
      </c>
      <c r="H100" s="77"/>
    </row>
    <row r="101" spans="2:8" ht="12" customHeight="1" x14ac:dyDescent="0.2">
      <c r="F101" s="145" t="s">
        <v>515</v>
      </c>
      <c r="H101" s="77"/>
    </row>
    <row r="102" spans="2:8" ht="12" customHeight="1" x14ac:dyDescent="0.2">
      <c r="B102" s="77"/>
      <c r="F102" s="145" t="s">
        <v>591</v>
      </c>
    </row>
    <row r="103" spans="2:8" ht="12" customHeight="1" x14ac:dyDescent="0.2">
      <c r="B103" s="77"/>
      <c r="F103" s="145" t="s">
        <v>592</v>
      </c>
    </row>
    <row r="104" spans="2:8" ht="12" customHeight="1" x14ac:dyDescent="0.2">
      <c r="E104" s="145" t="s">
        <v>516</v>
      </c>
      <c r="H104" s="77"/>
    </row>
    <row r="105" spans="2:8" ht="12" customHeight="1" x14ac:dyDescent="0.2">
      <c r="E105" s="145" t="s">
        <v>517</v>
      </c>
      <c r="H105" s="77"/>
    </row>
    <row r="106" spans="2:8" ht="12" customHeight="1" x14ac:dyDescent="0.2">
      <c r="F106" s="145" t="s">
        <v>518</v>
      </c>
      <c r="H106" s="77"/>
    </row>
    <row r="107" spans="2:8" ht="12" customHeight="1" x14ac:dyDescent="0.2">
      <c r="F107" s="145" t="s">
        <v>519</v>
      </c>
      <c r="H107" s="77"/>
    </row>
    <row r="108" spans="2:8" ht="12" customHeight="1" x14ac:dyDescent="0.2">
      <c r="E108" s="145" t="s">
        <v>520</v>
      </c>
      <c r="H108" s="77"/>
    </row>
    <row r="109" spans="2:8" ht="12" customHeight="1" x14ac:dyDescent="0.2">
      <c r="E109" s="145" t="s">
        <v>521</v>
      </c>
      <c r="H109" s="77"/>
    </row>
    <row r="110" spans="2:8" ht="12" customHeight="1" x14ac:dyDescent="0.2">
      <c r="F110" s="145" t="s">
        <v>522</v>
      </c>
      <c r="H110" s="77"/>
    </row>
    <row r="111" spans="2:8" ht="12" customHeight="1" x14ac:dyDescent="0.2">
      <c r="F111" s="145" t="s">
        <v>523</v>
      </c>
    </row>
    <row r="112" spans="2:8" ht="12" customHeight="1" x14ac:dyDescent="0.2">
      <c r="F112" s="145" t="s">
        <v>524</v>
      </c>
      <c r="H112" s="77"/>
    </row>
    <row r="113" spans="5:8" ht="12" customHeight="1" x14ac:dyDescent="0.2">
      <c r="F113" s="145" t="s">
        <v>525</v>
      </c>
      <c r="H113" s="77"/>
    </row>
    <row r="114" spans="5:8" ht="12" customHeight="1" x14ac:dyDescent="0.2">
      <c r="F114" s="145" t="s">
        <v>526</v>
      </c>
      <c r="H114" s="77"/>
    </row>
    <row r="115" spans="5:8" ht="12" customHeight="1" x14ac:dyDescent="0.2">
      <c r="E115" s="145" t="s">
        <v>527</v>
      </c>
      <c r="H115" s="77"/>
    </row>
    <row r="116" spans="5:8" ht="12" customHeight="1" x14ac:dyDescent="0.2">
      <c r="E116" s="145" t="s">
        <v>528</v>
      </c>
      <c r="H116" s="77"/>
    </row>
    <row r="117" spans="5:8" ht="12" customHeight="1" x14ac:dyDescent="0.2">
      <c r="F117" s="145" t="s">
        <v>529</v>
      </c>
      <c r="H117" s="77"/>
    </row>
    <row r="118" spans="5:8" ht="12" customHeight="1" x14ac:dyDescent="0.2">
      <c r="F118" s="145" t="s">
        <v>530</v>
      </c>
      <c r="H118" s="77"/>
    </row>
    <row r="119" spans="5:8" ht="12" customHeight="1" x14ac:dyDescent="0.2">
      <c r="F119" s="145" t="s">
        <v>531</v>
      </c>
      <c r="H119" s="77"/>
    </row>
    <row r="120" spans="5:8" ht="12" customHeight="1" x14ac:dyDescent="0.2">
      <c r="F120" s="145" t="s">
        <v>532</v>
      </c>
      <c r="H120" s="77"/>
    </row>
    <row r="121" spans="5:8" ht="12" customHeight="1" x14ac:dyDescent="0.2">
      <c r="F121" s="145" t="s">
        <v>533</v>
      </c>
      <c r="H121" s="77"/>
    </row>
    <row r="122" spans="5:8" ht="12" customHeight="1" x14ac:dyDescent="0.2">
      <c r="F122" s="145" t="s">
        <v>534</v>
      </c>
      <c r="H122" s="77"/>
    </row>
    <row r="123" spans="5:8" ht="12" customHeight="1" x14ac:dyDescent="0.2">
      <c r="F123" s="145" t="s">
        <v>535</v>
      </c>
      <c r="H123" s="77"/>
    </row>
    <row r="124" spans="5:8" ht="12" customHeight="1" x14ac:dyDescent="0.2">
      <c r="F124" s="145" t="s">
        <v>536</v>
      </c>
      <c r="H124" s="77"/>
    </row>
    <row r="125" spans="5:8" ht="12" customHeight="1" x14ac:dyDescent="0.2">
      <c r="E125" s="145" t="s">
        <v>537</v>
      </c>
      <c r="H125" s="77"/>
    </row>
    <row r="126" spans="5:8" ht="12" customHeight="1" x14ac:dyDescent="0.2">
      <c r="E126" s="145" t="s">
        <v>538</v>
      </c>
      <c r="H126" s="77"/>
    </row>
    <row r="127" spans="5:8" ht="12" customHeight="1" x14ac:dyDescent="0.2">
      <c r="F127" s="145" t="s">
        <v>539</v>
      </c>
      <c r="H127" s="77"/>
    </row>
    <row r="128" spans="5:8" ht="12" customHeight="1" x14ac:dyDescent="0.2">
      <c r="F128" s="145" t="s">
        <v>540</v>
      </c>
      <c r="H128" s="77"/>
    </row>
    <row r="129" spans="5:8" ht="12" customHeight="1" x14ac:dyDescent="0.2">
      <c r="F129" s="145" t="s">
        <v>541</v>
      </c>
      <c r="H129" s="77"/>
    </row>
    <row r="130" spans="5:8" ht="12" customHeight="1" x14ac:dyDescent="0.2">
      <c r="F130" s="145" t="s">
        <v>542</v>
      </c>
      <c r="H130" s="77"/>
    </row>
    <row r="131" spans="5:8" ht="12" customHeight="1" x14ac:dyDescent="0.2">
      <c r="F131" s="145" t="s">
        <v>543</v>
      </c>
      <c r="H131" s="77"/>
    </row>
    <row r="132" spans="5:8" ht="12" customHeight="1" x14ac:dyDescent="0.2">
      <c r="F132" s="145" t="s">
        <v>544</v>
      </c>
      <c r="H132" s="77"/>
    </row>
    <row r="133" spans="5:8" ht="12" customHeight="1" x14ac:dyDescent="0.2">
      <c r="F133" s="145" t="s">
        <v>545</v>
      </c>
      <c r="H133" s="77"/>
    </row>
    <row r="134" spans="5:8" ht="12" customHeight="1" x14ac:dyDescent="0.2">
      <c r="F134" s="145" t="s">
        <v>546</v>
      </c>
      <c r="H134" s="77"/>
    </row>
    <row r="135" spans="5:8" ht="12" customHeight="1" x14ac:dyDescent="0.2">
      <c r="E135" s="145" t="s">
        <v>547</v>
      </c>
      <c r="H135" s="77"/>
    </row>
    <row r="136" spans="5:8" ht="12" customHeight="1" x14ac:dyDescent="0.2">
      <c r="E136" s="145" t="s">
        <v>548</v>
      </c>
      <c r="H136" s="77"/>
    </row>
    <row r="137" spans="5:8" ht="12" customHeight="1" x14ac:dyDescent="0.2">
      <c r="F137" s="145" t="s">
        <v>549</v>
      </c>
      <c r="H137" s="77"/>
    </row>
    <row r="138" spans="5:8" ht="12" customHeight="1" x14ac:dyDescent="0.2">
      <c r="F138" s="145" t="s">
        <v>550</v>
      </c>
      <c r="H138" s="77"/>
    </row>
    <row r="139" spans="5:8" ht="12" customHeight="1" x14ac:dyDescent="0.2">
      <c r="F139" s="145" t="s">
        <v>551</v>
      </c>
      <c r="H139" s="77"/>
    </row>
    <row r="140" spans="5:8" ht="12" customHeight="1" x14ac:dyDescent="0.2">
      <c r="F140" s="145" t="s">
        <v>552</v>
      </c>
      <c r="H140" s="77"/>
    </row>
    <row r="141" spans="5:8" ht="12" customHeight="1" x14ac:dyDescent="0.2">
      <c r="F141" s="145" t="s">
        <v>553</v>
      </c>
      <c r="H141" s="77"/>
    </row>
    <row r="142" spans="5:8" ht="12" customHeight="1" x14ac:dyDescent="0.2">
      <c r="F142" s="145" t="s">
        <v>554</v>
      </c>
      <c r="H142" s="77"/>
    </row>
    <row r="143" spans="5:8" ht="12" customHeight="1" x14ac:dyDescent="0.2">
      <c r="F143" s="145" t="s">
        <v>555</v>
      </c>
      <c r="H143" s="77"/>
    </row>
    <row r="144" spans="5:8" ht="12" customHeight="1" x14ac:dyDescent="0.2">
      <c r="F144" s="145" t="s">
        <v>556</v>
      </c>
      <c r="H144" s="77"/>
    </row>
    <row r="145" spans="2:8" ht="12" customHeight="1" x14ac:dyDescent="0.2">
      <c r="E145" s="145" t="s">
        <v>557</v>
      </c>
      <c r="H145" s="77"/>
    </row>
    <row r="146" spans="2:8" ht="12" customHeight="1" x14ac:dyDescent="0.2">
      <c r="E146" s="145" t="s">
        <v>558</v>
      </c>
      <c r="H146" s="77"/>
    </row>
    <row r="147" spans="2:8" ht="12" customHeight="1" x14ac:dyDescent="0.2">
      <c r="F147" s="145" t="s">
        <v>559</v>
      </c>
      <c r="H147" s="77"/>
    </row>
    <row r="148" spans="2:8" ht="12" customHeight="1" x14ac:dyDescent="0.2">
      <c r="F148" s="145" t="s">
        <v>560</v>
      </c>
      <c r="H148" s="77"/>
    </row>
    <row r="149" spans="2:8" ht="12" customHeight="1" x14ac:dyDescent="0.2">
      <c r="F149" s="145" t="s">
        <v>561</v>
      </c>
      <c r="H149" s="77"/>
    </row>
    <row r="150" spans="2:8" ht="12" customHeight="1" x14ac:dyDescent="0.2">
      <c r="F150" s="145" t="s">
        <v>562</v>
      </c>
      <c r="H150" s="77"/>
    </row>
    <row r="151" spans="2:8" ht="12" customHeight="1" x14ac:dyDescent="0.2">
      <c r="B151" s="77"/>
      <c r="C151" s="77"/>
      <c r="D151" s="77"/>
      <c r="E151" s="77"/>
      <c r="F151" s="145" t="s">
        <v>563</v>
      </c>
      <c r="G151" s="77"/>
      <c r="H151" s="77"/>
    </row>
    <row r="152" spans="2:8" ht="12" customHeight="1" x14ac:dyDescent="0.2">
      <c r="B152" s="77"/>
      <c r="C152" s="77"/>
      <c r="D152" s="77"/>
      <c r="E152" s="77"/>
      <c r="F152" s="145" t="s">
        <v>564</v>
      </c>
      <c r="G152" s="77"/>
      <c r="H152" s="77"/>
    </row>
    <row r="153" spans="2:8" ht="12" customHeight="1" x14ac:dyDescent="0.2">
      <c r="B153" s="77"/>
      <c r="C153" s="77"/>
      <c r="D153" s="77"/>
      <c r="E153" s="77"/>
      <c r="F153" s="145" t="s">
        <v>565</v>
      </c>
      <c r="G153" s="77"/>
      <c r="H153" s="77"/>
    </row>
    <row r="154" spans="2:8" ht="12" customHeight="1" x14ac:dyDescent="0.2">
      <c r="B154" s="77"/>
      <c r="C154" s="77"/>
      <c r="D154" s="77"/>
      <c r="E154" s="77"/>
      <c r="F154" s="145" t="s">
        <v>566</v>
      </c>
      <c r="G154" s="77"/>
      <c r="H154" s="77"/>
    </row>
    <row r="155" spans="2:8" ht="12" customHeight="1" x14ac:dyDescent="0.2">
      <c r="B155" s="77"/>
      <c r="C155" s="77"/>
      <c r="D155" s="77"/>
      <c r="E155" s="145" t="s">
        <v>567</v>
      </c>
      <c r="F155" s="77"/>
      <c r="G155" s="77"/>
      <c r="H155" s="77"/>
    </row>
    <row r="156" spans="2:8" ht="12" customHeight="1" x14ac:dyDescent="0.2">
      <c r="B156" s="77"/>
      <c r="C156" s="77"/>
      <c r="D156" s="77"/>
      <c r="E156" s="145" t="s">
        <v>568</v>
      </c>
      <c r="F156" s="77"/>
      <c r="G156" s="77"/>
      <c r="H156" s="77"/>
    </row>
    <row r="157" spans="2:8" ht="12" customHeight="1" x14ac:dyDescent="0.2">
      <c r="B157" s="77"/>
      <c r="C157" s="77"/>
      <c r="D157" s="77"/>
      <c r="E157" s="145" t="s">
        <v>569</v>
      </c>
      <c r="F157" s="77"/>
      <c r="G157" s="77"/>
      <c r="H157" s="77"/>
    </row>
    <row r="158" spans="2:8" ht="12" customHeight="1" x14ac:dyDescent="0.2">
      <c r="B158" s="77"/>
      <c r="C158" s="77"/>
      <c r="D158" s="77"/>
      <c r="E158" s="77"/>
      <c r="F158" s="145" t="s">
        <v>570</v>
      </c>
      <c r="G158" s="77"/>
      <c r="H158" s="77"/>
    </row>
    <row r="159" spans="2:8" ht="12" customHeight="1" x14ac:dyDescent="0.2">
      <c r="B159" s="77"/>
      <c r="C159" s="77"/>
      <c r="D159" s="77"/>
      <c r="E159" s="77"/>
      <c r="F159" s="145" t="s">
        <v>571</v>
      </c>
      <c r="G159" s="77"/>
      <c r="H159" s="77"/>
    </row>
    <row r="160" spans="2:8" ht="12" customHeight="1" x14ac:dyDescent="0.2">
      <c r="B160" s="77"/>
      <c r="C160" s="77"/>
      <c r="D160" s="77"/>
      <c r="E160" s="77"/>
      <c r="F160" s="145" t="s">
        <v>572</v>
      </c>
      <c r="G160" s="77"/>
      <c r="H160" s="77"/>
    </row>
    <row r="161" spans="2:8" ht="12" customHeight="1" x14ac:dyDescent="0.2">
      <c r="B161" s="77"/>
      <c r="C161" s="77"/>
      <c r="D161" s="77"/>
      <c r="E161" s="77"/>
      <c r="F161" s="145" t="s">
        <v>573</v>
      </c>
      <c r="G161" s="77"/>
      <c r="H161" s="77"/>
    </row>
    <row r="162" spans="2:8" ht="12" customHeight="1" x14ac:dyDescent="0.2">
      <c r="E162" s="77"/>
      <c r="F162" s="145" t="s">
        <v>574</v>
      </c>
    </row>
    <row r="163" spans="2:8" ht="12" customHeight="1" x14ac:dyDescent="0.2">
      <c r="E163" s="77"/>
      <c r="F163" s="145" t="s">
        <v>575</v>
      </c>
    </row>
    <row r="164" spans="2:8" ht="12" customHeight="1" x14ac:dyDescent="0.2">
      <c r="E164" s="77"/>
      <c r="F164" s="145" t="s">
        <v>576</v>
      </c>
    </row>
    <row r="165" spans="2:8" ht="12" customHeight="1" x14ac:dyDescent="0.2">
      <c r="E165" s="145" t="s">
        <v>577</v>
      </c>
      <c r="F165" s="77"/>
    </row>
    <row r="166" spans="2:8" ht="12" customHeight="1" x14ac:dyDescent="0.2">
      <c r="E166" s="145" t="s">
        <v>578</v>
      </c>
      <c r="F166" s="77"/>
    </row>
    <row r="167" spans="2:8" ht="12" customHeight="1" x14ac:dyDescent="0.2">
      <c r="E167" s="77"/>
      <c r="F167" s="145" t="s">
        <v>579</v>
      </c>
    </row>
    <row r="168" spans="2:8" ht="12" customHeight="1" x14ac:dyDescent="0.2">
      <c r="E168" s="77"/>
      <c r="F168" s="145" t="s">
        <v>853</v>
      </c>
    </row>
    <row r="169" spans="2:8" ht="12" customHeight="1" x14ac:dyDescent="0.2">
      <c r="E169" s="77"/>
      <c r="F169" s="145" t="s">
        <v>854</v>
      </c>
    </row>
    <row r="170" spans="2:8" ht="12" customHeight="1" x14ac:dyDescent="0.2">
      <c r="E170" s="77"/>
      <c r="F170" s="145" t="s">
        <v>855</v>
      </c>
    </row>
    <row r="171" spans="2:8" ht="12" customHeight="1" x14ac:dyDescent="0.2">
      <c r="E171" s="77"/>
      <c r="F171" s="145" t="s">
        <v>856</v>
      </c>
    </row>
    <row r="172" spans="2:8" ht="12" customHeight="1" x14ac:dyDescent="0.2">
      <c r="E172" s="77"/>
      <c r="F172" s="145" t="s">
        <v>584</v>
      </c>
    </row>
    <row r="173" spans="2:8" ht="12" customHeight="1" x14ac:dyDescent="0.2">
      <c r="E173" s="77"/>
      <c r="F173" s="145" t="s">
        <v>585</v>
      </c>
    </row>
    <row r="174" spans="2:8" ht="12" customHeight="1" x14ac:dyDescent="0.2">
      <c r="E174" s="145" t="s">
        <v>586</v>
      </c>
      <c r="F174" s="77"/>
    </row>
    <row r="175" spans="2:8" ht="12" customHeight="1" x14ac:dyDescent="0.2">
      <c r="E175" s="145" t="s">
        <v>578</v>
      </c>
      <c r="F175" s="77"/>
    </row>
    <row r="176" spans="2:8" ht="12" customHeight="1" x14ac:dyDescent="0.2">
      <c r="E176" s="77"/>
      <c r="F176" s="145" t="s">
        <v>593</v>
      </c>
    </row>
    <row r="177" spans="2:8" ht="12" customHeight="1" x14ac:dyDescent="0.2">
      <c r="E177" s="77"/>
      <c r="F177" s="145" t="s">
        <v>580</v>
      </c>
    </row>
    <row r="178" spans="2:8" ht="12" customHeight="1" x14ac:dyDescent="0.2">
      <c r="B178" s="77"/>
      <c r="C178" s="77"/>
      <c r="D178" s="77"/>
      <c r="E178" s="77"/>
      <c r="F178" s="145" t="s">
        <v>581</v>
      </c>
      <c r="G178" s="77"/>
      <c r="H178" s="77"/>
    </row>
    <row r="179" spans="2:8" ht="12" customHeight="1" x14ac:dyDescent="0.2">
      <c r="B179" s="77"/>
      <c r="C179" s="77"/>
      <c r="D179" s="77"/>
      <c r="E179" s="77"/>
      <c r="F179" s="145" t="s">
        <v>594</v>
      </c>
      <c r="G179" s="77"/>
      <c r="H179" s="77"/>
    </row>
    <row r="180" spans="2:8" ht="12" customHeight="1" x14ac:dyDescent="0.2">
      <c r="B180" s="77"/>
      <c r="C180" s="77"/>
      <c r="D180" s="77"/>
      <c r="E180" s="77"/>
      <c r="F180" s="145" t="s">
        <v>583</v>
      </c>
      <c r="G180" s="77"/>
      <c r="H180" s="77"/>
    </row>
    <row r="181" spans="2:8" ht="12" customHeight="1" x14ac:dyDescent="0.2">
      <c r="B181" s="77"/>
      <c r="C181" s="77"/>
      <c r="D181" s="77"/>
      <c r="E181" s="77"/>
      <c r="F181" s="145" t="s">
        <v>584</v>
      </c>
      <c r="G181" s="77"/>
      <c r="H181" s="77"/>
    </row>
    <row r="182" spans="2:8" ht="12" customHeight="1" x14ac:dyDescent="0.2">
      <c r="B182" s="77"/>
      <c r="C182" s="77"/>
      <c r="D182" s="77"/>
      <c r="E182" s="77"/>
      <c r="F182" s="145" t="s">
        <v>585</v>
      </c>
      <c r="G182" s="77"/>
      <c r="H182" s="77"/>
    </row>
    <row r="183" spans="2:8" ht="12" customHeight="1" x14ac:dyDescent="0.2">
      <c r="B183" s="77"/>
      <c r="C183" s="77"/>
      <c r="D183" s="77"/>
      <c r="E183" s="145" t="s">
        <v>586</v>
      </c>
      <c r="F183" s="77"/>
      <c r="G183" s="77"/>
      <c r="H183" s="77"/>
    </row>
    <row r="184" spans="2:8" ht="12" customHeight="1" x14ac:dyDescent="0.2">
      <c r="B184" s="77"/>
      <c r="C184" s="77"/>
      <c r="D184" s="145" t="s">
        <v>587</v>
      </c>
      <c r="E184" s="77"/>
      <c r="F184" s="77"/>
      <c r="G184" s="77"/>
      <c r="H184" s="77"/>
    </row>
    <row r="185" spans="2:8" ht="12" customHeight="1" x14ac:dyDescent="0.2">
      <c r="B185" s="77"/>
      <c r="C185" s="145" t="s">
        <v>588</v>
      </c>
      <c r="D185" s="77"/>
      <c r="E185" s="77"/>
      <c r="F185" s="77"/>
      <c r="G185" s="77"/>
      <c r="H185" s="77"/>
    </row>
    <row r="186" spans="2:8" ht="12" customHeight="1" x14ac:dyDescent="0.2">
      <c r="B186" s="146"/>
      <c r="C186" s="77"/>
      <c r="D186" s="77"/>
      <c r="E186" s="77"/>
      <c r="F186" s="77"/>
      <c r="G186" s="77"/>
      <c r="H186" s="77"/>
    </row>
    <row r="187" spans="2:8" ht="12" customHeight="1" x14ac:dyDescent="0.2">
      <c r="B187" s="77"/>
      <c r="C187" s="145" t="s">
        <v>437</v>
      </c>
      <c r="H187" s="77"/>
    </row>
    <row r="188" spans="2:8" ht="12" customHeight="1" x14ac:dyDescent="0.2">
      <c r="B188" s="77"/>
      <c r="C188" s="146"/>
      <c r="D188" s="146" t="s">
        <v>438</v>
      </c>
      <c r="E188" s="146"/>
      <c r="F188" s="146"/>
      <c r="G188" s="146"/>
      <c r="H188" s="77"/>
    </row>
    <row r="189" spans="2:8" ht="12" customHeight="1" x14ac:dyDescent="0.2">
      <c r="B189" s="77"/>
      <c r="C189" s="146"/>
      <c r="D189" s="146"/>
      <c r="E189" s="1198" t="s">
        <v>649</v>
      </c>
      <c r="F189" s="1198"/>
      <c r="G189" s="146"/>
      <c r="H189" s="77"/>
    </row>
    <row r="190" spans="2:8" ht="12" customHeight="1" x14ac:dyDescent="0.2">
      <c r="B190" s="77"/>
      <c r="E190" s="145" t="s">
        <v>439</v>
      </c>
      <c r="H190" s="77"/>
    </row>
    <row r="191" spans="2:8" ht="12" customHeight="1" x14ac:dyDescent="0.2">
      <c r="B191" s="77"/>
      <c r="E191" s="145" t="s">
        <v>440</v>
      </c>
      <c r="H191" s="77"/>
    </row>
    <row r="192" spans="2:8" ht="12" customHeight="1" x14ac:dyDescent="0.2">
      <c r="B192" s="77"/>
      <c r="E192" s="145" t="s">
        <v>441</v>
      </c>
      <c r="H192" s="77"/>
    </row>
    <row r="193" spans="2:8" ht="12" customHeight="1" x14ac:dyDescent="0.2">
      <c r="B193" s="77"/>
      <c r="E193" s="145" t="s">
        <v>442</v>
      </c>
      <c r="H193" s="77"/>
    </row>
    <row r="194" spans="2:8" ht="12" customHeight="1" x14ac:dyDescent="0.2">
      <c r="E194" s="145" t="s">
        <v>443</v>
      </c>
      <c r="H194" s="77"/>
    </row>
    <row r="195" spans="2:8" ht="12" customHeight="1" x14ac:dyDescent="0.2">
      <c r="E195" s="145" t="s">
        <v>444</v>
      </c>
      <c r="H195" s="77"/>
    </row>
    <row r="196" spans="2:8" ht="12" customHeight="1" x14ac:dyDescent="0.2">
      <c r="D196" s="145" t="s">
        <v>445</v>
      </c>
      <c r="H196" s="77"/>
    </row>
    <row r="197" spans="2:8" ht="12" customHeight="1" x14ac:dyDescent="0.2">
      <c r="D197" s="145" t="s">
        <v>446</v>
      </c>
      <c r="H197" s="77"/>
    </row>
    <row r="198" spans="2:8" ht="12" customHeight="1" x14ac:dyDescent="0.2">
      <c r="E198" s="145" t="s">
        <v>447</v>
      </c>
      <c r="H198" s="77"/>
    </row>
    <row r="199" spans="2:8" ht="12" customHeight="1" x14ac:dyDescent="0.2">
      <c r="F199" s="145" t="s">
        <v>448</v>
      </c>
      <c r="H199" s="77"/>
    </row>
    <row r="200" spans="2:8" ht="12" customHeight="1" x14ac:dyDescent="0.2">
      <c r="F200" s="145" t="s">
        <v>449</v>
      </c>
      <c r="H200" s="77"/>
    </row>
    <row r="201" spans="2:8" ht="12" customHeight="1" x14ac:dyDescent="0.2">
      <c r="F201" s="145" t="s">
        <v>450</v>
      </c>
      <c r="H201" s="77"/>
    </row>
    <row r="202" spans="2:8" ht="12" customHeight="1" x14ac:dyDescent="0.2">
      <c r="F202" s="145" t="s">
        <v>451</v>
      </c>
      <c r="H202" s="77"/>
    </row>
    <row r="203" spans="2:8" ht="12" customHeight="1" x14ac:dyDescent="0.2">
      <c r="F203" s="145" t="s">
        <v>452</v>
      </c>
      <c r="H203" s="77"/>
    </row>
    <row r="204" spans="2:8" ht="12" customHeight="1" x14ac:dyDescent="0.2">
      <c r="E204" s="145" t="s">
        <v>453</v>
      </c>
      <c r="H204" s="77"/>
    </row>
    <row r="205" spans="2:8" ht="12" customHeight="1" x14ac:dyDescent="0.2">
      <c r="E205" s="145" t="s">
        <v>454</v>
      </c>
      <c r="H205" s="77"/>
    </row>
    <row r="206" spans="2:8" ht="12" customHeight="1" x14ac:dyDescent="0.2">
      <c r="E206" s="145" t="s">
        <v>455</v>
      </c>
      <c r="H206" s="77"/>
    </row>
    <row r="207" spans="2:8" ht="12" customHeight="1" x14ac:dyDescent="0.2">
      <c r="F207" s="145" t="s">
        <v>456</v>
      </c>
      <c r="H207" s="77"/>
    </row>
    <row r="208" spans="2:8" ht="12" customHeight="1" x14ac:dyDescent="0.2">
      <c r="F208" s="145" t="s">
        <v>457</v>
      </c>
      <c r="H208" s="77"/>
    </row>
    <row r="209" spans="5:8" ht="12" customHeight="1" x14ac:dyDescent="0.2">
      <c r="F209" s="145" t="s">
        <v>458</v>
      </c>
      <c r="H209" s="77"/>
    </row>
    <row r="210" spans="5:8" ht="12" customHeight="1" x14ac:dyDescent="0.2">
      <c r="F210" s="145" t="s">
        <v>459</v>
      </c>
      <c r="H210" s="77"/>
    </row>
    <row r="211" spans="5:8" ht="12" customHeight="1" x14ac:dyDescent="0.2">
      <c r="F211" s="145" t="s">
        <v>650</v>
      </c>
      <c r="H211" s="77"/>
    </row>
    <row r="212" spans="5:8" ht="12" customHeight="1" x14ac:dyDescent="0.2">
      <c r="F212" s="104" t="s">
        <v>460</v>
      </c>
      <c r="G212" s="104"/>
      <c r="H212" s="77"/>
    </row>
    <row r="213" spans="5:8" ht="12" customHeight="1" x14ac:dyDescent="0.2">
      <c r="E213" s="145" t="s">
        <v>461</v>
      </c>
      <c r="H213" s="77"/>
    </row>
    <row r="214" spans="5:8" ht="12" customHeight="1" x14ac:dyDescent="0.2">
      <c r="E214" s="145" t="s">
        <v>462</v>
      </c>
      <c r="H214" s="77"/>
    </row>
    <row r="215" spans="5:8" ht="12" customHeight="1" x14ac:dyDescent="0.2">
      <c r="F215" s="145" t="s">
        <v>463</v>
      </c>
      <c r="H215" s="77"/>
    </row>
    <row r="216" spans="5:8" ht="12" customHeight="1" x14ac:dyDescent="0.2">
      <c r="F216" s="145" t="s">
        <v>464</v>
      </c>
      <c r="H216" s="77"/>
    </row>
    <row r="217" spans="5:8" ht="12" customHeight="1" x14ac:dyDescent="0.2">
      <c r="F217" s="145" t="s">
        <v>465</v>
      </c>
      <c r="H217" s="77"/>
    </row>
    <row r="218" spans="5:8" ht="12" customHeight="1" x14ac:dyDescent="0.2">
      <c r="F218" s="145" t="s">
        <v>466</v>
      </c>
    </row>
    <row r="219" spans="5:8" ht="12" customHeight="1" x14ac:dyDescent="0.2">
      <c r="F219" s="145" t="s">
        <v>467</v>
      </c>
      <c r="H219" s="77"/>
    </row>
    <row r="220" spans="5:8" ht="12" customHeight="1" x14ac:dyDescent="0.2">
      <c r="F220" s="145" t="s">
        <v>468</v>
      </c>
      <c r="H220" s="77"/>
    </row>
    <row r="221" spans="5:8" ht="12" customHeight="1" x14ac:dyDescent="0.2">
      <c r="F221" s="145" t="s">
        <v>469</v>
      </c>
      <c r="H221" s="77"/>
    </row>
    <row r="222" spans="5:8" ht="12" customHeight="1" x14ac:dyDescent="0.2">
      <c r="F222" s="145" t="s">
        <v>470</v>
      </c>
      <c r="H222" s="77"/>
    </row>
    <row r="223" spans="5:8" ht="12" customHeight="1" x14ac:dyDescent="0.2">
      <c r="F223" s="145" t="s">
        <v>471</v>
      </c>
      <c r="H223" s="77"/>
    </row>
    <row r="224" spans="5:8" ht="12" customHeight="1" x14ac:dyDescent="0.2">
      <c r="F224" s="145" t="s">
        <v>472</v>
      </c>
      <c r="H224" s="77"/>
    </row>
    <row r="225" spans="5:8" ht="12" customHeight="1" x14ac:dyDescent="0.2">
      <c r="F225" s="145" t="s">
        <v>473</v>
      </c>
      <c r="H225" s="77"/>
    </row>
    <row r="226" spans="5:8" ht="12" customHeight="1" x14ac:dyDescent="0.2">
      <c r="F226" s="145" t="s">
        <v>474</v>
      </c>
      <c r="H226" s="77"/>
    </row>
    <row r="227" spans="5:8" ht="12" customHeight="1" x14ac:dyDescent="0.2">
      <c r="F227" s="145" t="s">
        <v>475</v>
      </c>
      <c r="H227" s="77"/>
    </row>
    <row r="228" spans="5:8" ht="12" customHeight="1" x14ac:dyDescent="0.2">
      <c r="F228" s="145" t="s">
        <v>476</v>
      </c>
      <c r="H228" s="77"/>
    </row>
    <row r="229" spans="5:8" ht="12" customHeight="1" x14ac:dyDescent="0.2">
      <c r="F229" s="145" t="s">
        <v>477</v>
      </c>
      <c r="H229" s="77"/>
    </row>
    <row r="230" spans="5:8" ht="12" customHeight="1" x14ac:dyDescent="0.2">
      <c r="E230" s="145" t="s">
        <v>478</v>
      </c>
      <c r="H230" s="77"/>
    </row>
    <row r="231" spans="5:8" ht="12" customHeight="1" x14ac:dyDescent="0.2">
      <c r="E231" s="145" t="s">
        <v>479</v>
      </c>
      <c r="H231" s="77"/>
    </row>
    <row r="232" spans="5:8" ht="12" customHeight="1" x14ac:dyDescent="0.2">
      <c r="F232" s="145" t="s">
        <v>480</v>
      </c>
      <c r="H232" s="77"/>
    </row>
    <row r="233" spans="5:8" ht="12" customHeight="1" x14ac:dyDescent="0.2">
      <c r="F233" s="145" t="s">
        <v>481</v>
      </c>
      <c r="H233" s="77"/>
    </row>
    <row r="234" spans="5:8" ht="12" customHeight="1" x14ac:dyDescent="0.2">
      <c r="E234" s="145" t="s">
        <v>482</v>
      </c>
      <c r="H234" s="77"/>
    </row>
    <row r="235" spans="5:8" ht="12" customHeight="1" x14ac:dyDescent="0.2">
      <c r="E235" s="145" t="s">
        <v>483</v>
      </c>
      <c r="H235" s="77"/>
    </row>
    <row r="236" spans="5:8" ht="12" customHeight="1" x14ac:dyDescent="0.2">
      <c r="F236" s="145" t="s">
        <v>484</v>
      </c>
      <c r="H236" s="77"/>
    </row>
    <row r="237" spans="5:8" ht="12" customHeight="1" x14ac:dyDescent="0.2">
      <c r="F237" s="145" t="s">
        <v>485</v>
      </c>
      <c r="H237" s="77"/>
    </row>
    <row r="238" spans="5:8" ht="12" customHeight="1" x14ac:dyDescent="0.2">
      <c r="E238" s="145" t="s">
        <v>486</v>
      </c>
      <c r="H238" s="77"/>
    </row>
    <row r="239" spans="5:8" ht="12" customHeight="1" x14ac:dyDescent="0.2">
      <c r="E239" s="145" t="s">
        <v>487</v>
      </c>
      <c r="H239" s="77"/>
    </row>
    <row r="240" spans="5:8" ht="12" customHeight="1" x14ac:dyDescent="0.2">
      <c r="F240" s="145" t="s">
        <v>488</v>
      </c>
      <c r="H240" s="77"/>
    </row>
    <row r="241" spans="6:8" ht="12" customHeight="1" x14ac:dyDescent="0.2">
      <c r="F241" s="145" t="s">
        <v>489</v>
      </c>
      <c r="H241" s="77"/>
    </row>
    <row r="242" spans="6:8" ht="12" customHeight="1" x14ac:dyDescent="0.2">
      <c r="F242" s="145" t="s">
        <v>490</v>
      </c>
      <c r="H242" s="77"/>
    </row>
    <row r="243" spans="6:8" ht="12" customHeight="1" x14ac:dyDescent="0.2">
      <c r="F243" s="145" t="s">
        <v>491</v>
      </c>
      <c r="H243" s="77"/>
    </row>
    <row r="244" spans="6:8" ht="12" customHeight="1" x14ac:dyDescent="0.2">
      <c r="F244" s="145" t="s">
        <v>492</v>
      </c>
      <c r="H244" s="77"/>
    </row>
    <row r="245" spans="6:8" ht="12" customHeight="1" x14ac:dyDescent="0.2">
      <c r="F245" s="145" t="s">
        <v>493</v>
      </c>
      <c r="H245" s="77"/>
    </row>
    <row r="246" spans="6:8" ht="12" customHeight="1" x14ac:dyDescent="0.2">
      <c r="F246" s="145" t="s">
        <v>494</v>
      </c>
      <c r="H246" s="77"/>
    </row>
    <row r="247" spans="6:8" ht="12" customHeight="1" x14ac:dyDescent="0.2">
      <c r="F247" s="145" t="s">
        <v>495</v>
      </c>
      <c r="H247" s="77"/>
    </row>
    <row r="248" spans="6:8" ht="12" customHeight="1" x14ac:dyDescent="0.2">
      <c r="F248" s="145" t="s">
        <v>496</v>
      </c>
      <c r="H248" s="77"/>
    </row>
    <row r="249" spans="6:8" ht="12" customHeight="1" x14ac:dyDescent="0.2">
      <c r="F249" s="145" t="s">
        <v>497</v>
      </c>
      <c r="H249" s="77"/>
    </row>
    <row r="250" spans="6:8" ht="12" customHeight="1" x14ac:dyDescent="0.2">
      <c r="F250" s="145" t="s">
        <v>498</v>
      </c>
      <c r="H250" s="77"/>
    </row>
    <row r="251" spans="6:8" ht="12" customHeight="1" x14ac:dyDescent="0.2">
      <c r="F251" s="145" t="s">
        <v>499</v>
      </c>
      <c r="H251" s="77"/>
    </row>
    <row r="252" spans="6:8" ht="12" customHeight="1" x14ac:dyDescent="0.2">
      <c r="F252" s="145" t="s">
        <v>500</v>
      </c>
      <c r="H252" s="77"/>
    </row>
    <row r="253" spans="6:8" ht="12" customHeight="1" x14ac:dyDescent="0.2">
      <c r="F253" s="145" t="s">
        <v>501</v>
      </c>
      <c r="H253" s="77"/>
    </row>
    <row r="254" spans="6:8" ht="12" customHeight="1" x14ac:dyDescent="0.2">
      <c r="F254" s="145" t="s">
        <v>502</v>
      </c>
      <c r="H254" s="77"/>
    </row>
    <row r="255" spans="6:8" ht="12" customHeight="1" x14ac:dyDescent="0.2">
      <c r="F255" s="145" t="s">
        <v>503</v>
      </c>
      <c r="H255" s="77"/>
    </row>
    <row r="256" spans="6:8" ht="12" customHeight="1" x14ac:dyDescent="0.2">
      <c r="F256" s="145" t="s">
        <v>504</v>
      </c>
      <c r="H256" s="77"/>
    </row>
    <row r="257" spans="5:8" ht="12" customHeight="1" x14ac:dyDescent="0.2">
      <c r="E257" s="145" t="s">
        <v>505</v>
      </c>
      <c r="H257" s="77"/>
    </row>
    <row r="258" spans="5:8" ht="12" customHeight="1" x14ac:dyDescent="0.2">
      <c r="E258" s="145" t="s">
        <v>506</v>
      </c>
      <c r="H258" s="77"/>
    </row>
    <row r="259" spans="5:8" ht="12" customHeight="1" x14ac:dyDescent="0.2">
      <c r="F259" s="145" t="s">
        <v>507</v>
      </c>
      <c r="H259" s="77"/>
    </row>
    <row r="260" spans="5:8" ht="12" customHeight="1" x14ac:dyDescent="0.2">
      <c r="F260" s="145" t="s">
        <v>508</v>
      </c>
      <c r="H260" s="77"/>
    </row>
    <row r="261" spans="5:8" ht="12" customHeight="1" x14ac:dyDescent="0.2">
      <c r="F261" s="145" t="s">
        <v>509</v>
      </c>
      <c r="H261" s="77"/>
    </row>
    <row r="262" spans="5:8" ht="12" customHeight="1" x14ac:dyDescent="0.2">
      <c r="F262" s="145" t="s">
        <v>510</v>
      </c>
      <c r="H262" s="77"/>
    </row>
    <row r="263" spans="5:8" ht="12" customHeight="1" x14ac:dyDescent="0.2">
      <c r="F263" s="145" t="s">
        <v>511</v>
      </c>
      <c r="H263" s="77"/>
    </row>
    <row r="264" spans="5:8" ht="12" customHeight="1" x14ac:dyDescent="0.2">
      <c r="F264" s="145" t="s">
        <v>512</v>
      </c>
      <c r="H264" s="77"/>
    </row>
    <row r="265" spans="5:8" ht="12" customHeight="1" x14ac:dyDescent="0.2">
      <c r="F265" s="145" t="s">
        <v>513</v>
      </c>
      <c r="H265" s="77"/>
    </row>
    <row r="266" spans="5:8" ht="12" customHeight="1" x14ac:dyDescent="0.2">
      <c r="F266" s="145" t="s">
        <v>514</v>
      </c>
      <c r="H266" s="77"/>
    </row>
    <row r="267" spans="5:8" ht="12" customHeight="1" x14ac:dyDescent="0.2">
      <c r="F267" s="145" t="s">
        <v>515</v>
      </c>
      <c r="H267" s="77"/>
    </row>
    <row r="268" spans="5:8" ht="12" customHeight="1" x14ac:dyDescent="0.2">
      <c r="F268" s="145" t="s">
        <v>591</v>
      </c>
    </row>
    <row r="269" spans="5:8" ht="12" customHeight="1" x14ac:dyDescent="0.2">
      <c r="F269" s="145" t="s">
        <v>592</v>
      </c>
    </row>
    <row r="270" spans="5:8" ht="12" customHeight="1" x14ac:dyDescent="0.2">
      <c r="E270" s="145" t="s">
        <v>516</v>
      </c>
      <c r="H270" s="77"/>
    </row>
    <row r="271" spans="5:8" ht="12" customHeight="1" x14ac:dyDescent="0.2">
      <c r="E271" s="145" t="s">
        <v>517</v>
      </c>
      <c r="H271" s="77"/>
    </row>
    <row r="272" spans="5:8" ht="12" customHeight="1" x14ac:dyDescent="0.2">
      <c r="F272" s="145" t="s">
        <v>518</v>
      </c>
      <c r="H272" s="77"/>
    </row>
    <row r="273" spans="5:8" ht="12" customHeight="1" x14ac:dyDescent="0.2">
      <c r="F273" s="145" t="s">
        <v>519</v>
      </c>
      <c r="H273" s="77"/>
    </row>
    <row r="274" spans="5:8" ht="12" customHeight="1" x14ac:dyDescent="0.2">
      <c r="E274" s="145" t="s">
        <v>520</v>
      </c>
      <c r="H274" s="77"/>
    </row>
    <row r="275" spans="5:8" ht="12" customHeight="1" x14ac:dyDescent="0.2">
      <c r="E275" s="145" t="s">
        <v>521</v>
      </c>
      <c r="H275" s="77"/>
    </row>
    <row r="276" spans="5:8" ht="12" customHeight="1" x14ac:dyDescent="0.2">
      <c r="F276" s="145" t="s">
        <v>522</v>
      </c>
      <c r="H276" s="77"/>
    </row>
    <row r="277" spans="5:8" ht="12" customHeight="1" x14ac:dyDescent="0.2">
      <c r="F277" s="145" t="s">
        <v>523</v>
      </c>
    </row>
    <row r="278" spans="5:8" ht="12" customHeight="1" x14ac:dyDescent="0.2">
      <c r="F278" s="145" t="s">
        <v>524</v>
      </c>
      <c r="H278" s="77"/>
    </row>
    <row r="279" spans="5:8" ht="12" customHeight="1" x14ac:dyDescent="0.2">
      <c r="F279" s="145" t="s">
        <v>525</v>
      </c>
      <c r="H279" s="77"/>
    </row>
    <row r="280" spans="5:8" ht="12" customHeight="1" x14ac:dyDescent="0.2">
      <c r="F280" s="145" t="s">
        <v>526</v>
      </c>
      <c r="H280" s="77"/>
    </row>
    <row r="281" spans="5:8" ht="12" customHeight="1" x14ac:dyDescent="0.2">
      <c r="E281" s="145" t="s">
        <v>527</v>
      </c>
      <c r="H281" s="77"/>
    </row>
    <row r="282" spans="5:8" ht="12" customHeight="1" x14ac:dyDescent="0.2">
      <c r="E282" s="145" t="s">
        <v>528</v>
      </c>
      <c r="H282" s="77"/>
    </row>
    <row r="283" spans="5:8" ht="12" customHeight="1" x14ac:dyDescent="0.2">
      <c r="F283" s="145" t="s">
        <v>529</v>
      </c>
      <c r="H283" s="77"/>
    </row>
    <row r="284" spans="5:8" ht="12" customHeight="1" x14ac:dyDescent="0.2">
      <c r="F284" s="145" t="s">
        <v>530</v>
      </c>
      <c r="H284" s="77"/>
    </row>
    <row r="285" spans="5:8" ht="12" customHeight="1" x14ac:dyDescent="0.2">
      <c r="F285" s="145" t="s">
        <v>531</v>
      </c>
      <c r="H285" s="77"/>
    </row>
    <row r="286" spans="5:8" ht="12" customHeight="1" x14ac:dyDescent="0.2">
      <c r="F286" s="145" t="s">
        <v>532</v>
      </c>
      <c r="H286" s="77"/>
    </row>
    <row r="287" spans="5:8" ht="12" customHeight="1" x14ac:dyDescent="0.2">
      <c r="F287" s="145" t="s">
        <v>533</v>
      </c>
      <c r="H287" s="77"/>
    </row>
    <row r="288" spans="5:8" ht="12" customHeight="1" x14ac:dyDescent="0.2">
      <c r="F288" s="145" t="s">
        <v>534</v>
      </c>
      <c r="H288" s="77"/>
    </row>
    <row r="289" spans="5:8" ht="12" customHeight="1" x14ac:dyDescent="0.2">
      <c r="F289" s="145" t="s">
        <v>535</v>
      </c>
      <c r="H289" s="77"/>
    </row>
    <row r="290" spans="5:8" ht="12" customHeight="1" x14ac:dyDescent="0.2">
      <c r="F290" s="145" t="s">
        <v>536</v>
      </c>
      <c r="H290" s="77"/>
    </row>
    <row r="291" spans="5:8" ht="12" customHeight="1" x14ac:dyDescent="0.2">
      <c r="E291" s="145" t="s">
        <v>537</v>
      </c>
      <c r="H291" s="77"/>
    </row>
    <row r="292" spans="5:8" ht="12" customHeight="1" x14ac:dyDescent="0.2">
      <c r="E292" s="145" t="s">
        <v>538</v>
      </c>
      <c r="H292" s="77"/>
    </row>
    <row r="293" spans="5:8" ht="12" customHeight="1" x14ac:dyDescent="0.2">
      <c r="F293" s="145" t="s">
        <v>539</v>
      </c>
      <c r="H293" s="77"/>
    </row>
    <row r="294" spans="5:8" ht="12" customHeight="1" x14ac:dyDescent="0.2">
      <c r="F294" s="145" t="s">
        <v>540</v>
      </c>
      <c r="H294" s="77"/>
    </row>
    <row r="295" spans="5:8" ht="12" customHeight="1" x14ac:dyDescent="0.2">
      <c r="F295" s="145" t="s">
        <v>541</v>
      </c>
      <c r="H295" s="77"/>
    </row>
    <row r="296" spans="5:8" ht="12" customHeight="1" x14ac:dyDescent="0.2">
      <c r="F296" s="145" t="s">
        <v>542</v>
      </c>
      <c r="H296" s="77"/>
    </row>
    <row r="297" spans="5:8" ht="12" customHeight="1" x14ac:dyDescent="0.2">
      <c r="F297" s="145" t="s">
        <v>543</v>
      </c>
      <c r="H297" s="77"/>
    </row>
    <row r="298" spans="5:8" ht="12" customHeight="1" x14ac:dyDescent="0.2">
      <c r="F298" s="145" t="s">
        <v>544</v>
      </c>
      <c r="H298" s="77"/>
    </row>
    <row r="299" spans="5:8" ht="12" customHeight="1" x14ac:dyDescent="0.2">
      <c r="F299" s="145" t="s">
        <v>545</v>
      </c>
      <c r="H299" s="77"/>
    </row>
    <row r="300" spans="5:8" ht="12" customHeight="1" x14ac:dyDescent="0.2">
      <c r="F300" s="145" t="s">
        <v>546</v>
      </c>
      <c r="H300" s="77"/>
    </row>
    <row r="301" spans="5:8" ht="12" customHeight="1" x14ac:dyDescent="0.2">
      <c r="E301" s="145" t="s">
        <v>547</v>
      </c>
      <c r="H301" s="77"/>
    </row>
    <row r="302" spans="5:8" ht="12" customHeight="1" x14ac:dyDescent="0.2">
      <c r="E302" s="145" t="s">
        <v>548</v>
      </c>
      <c r="H302" s="77"/>
    </row>
    <row r="303" spans="5:8" ht="12" customHeight="1" x14ac:dyDescent="0.2">
      <c r="F303" s="145" t="s">
        <v>549</v>
      </c>
      <c r="H303" s="77"/>
    </row>
    <row r="304" spans="5:8" ht="12" customHeight="1" x14ac:dyDescent="0.2">
      <c r="F304" s="145" t="s">
        <v>550</v>
      </c>
      <c r="H304" s="77"/>
    </row>
    <row r="305" spans="3:8" ht="12" customHeight="1" x14ac:dyDescent="0.2">
      <c r="F305" s="145" t="s">
        <v>551</v>
      </c>
      <c r="H305" s="77"/>
    </row>
    <row r="306" spans="3:8" ht="12" customHeight="1" x14ac:dyDescent="0.2">
      <c r="F306" s="145" t="s">
        <v>552</v>
      </c>
      <c r="H306" s="77"/>
    </row>
    <row r="307" spans="3:8" ht="12" customHeight="1" x14ac:dyDescent="0.2">
      <c r="F307" s="145" t="s">
        <v>553</v>
      </c>
      <c r="H307" s="77"/>
    </row>
    <row r="308" spans="3:8" ht="12" customHeight="1" x14ac:dyDescent="0.2">
      <c r="F308" s="145" t="s">
        <v>554</v>
      </c>
      <c r="H308" s="77"/>
    </row>
    <row r="309" spans="3:8" ht="12" customHeight="1" x14ac:dyDescent="0.2">
      <c r="F309" s="145" t="s">
        <v>555</v>
      </c>
      <c r="H309" s="77"/>
    </row>
    <row r="310" spans="3:8" ht="12" customHeight="1" x14ac:dyDescent="0.2">
      <c r="F310" s="145" t="s">
        <v>556</v>
      </c>
      <c r="H310" s="77"/>
    </row>
    <row r="311" spans="3:8" ht="12" customHeight="1" x14ac:dyDescent="0.2">
      <c r="E311" s="145" t="s">
        <v>557</v>
      </c>
      <c r="H311" s="77"/>
    </row>
    <row r="312" spans="3:8" ht="12" customHeight="1" x14ac:dyDescent="0.2">
      <c r="E312" s="145" t="s">
        <v>558</v>
      </c>
      <c r="H312" s="77"/>
    </row>
    <row r="313" spans="3:8" ht="12" customHeight="1" x14ac:dyDescent="0.2">
      <c r="F313" s="145" t="s">
        <v>559</v>
      </c>
      <c r="H313" s="77"/>
    </row>
    <row r="314" spans="3:8" ht="12" customHeight="1" x14ac:dyDescent="0.2">
      <c r="F314" s="145" t="s">
        <v>560</v>
      </c>
      <c r="H314" s="77"/>
    </row>
    <row r="315" spans="3:8" ht="12" customHeight="1" x14ac:dyDescent="0.2">
      <c r="F315" s="145" t="s">
        <v>561</v>
      </c>
      <c r="H315" s="77"/>
    </row>
    <row r="316" spans="3:8" ht="12" customHeight="1" x14ac:dyDescent="0.2">
      <c r="F316" s="145" t="s">
        <v>562</v>
      </c>
      <c r="H316" s="77"/>
    </row>
    <row r="317" spans="3:8" ht="12" customHeight="1" x14ac:dyDescent="0.2">
      <c r="C317" s="77"/>
      <c r="D317" s="77"/>
      <c r="E317" s="77"/>
      <c r="F317" s="145" t="s">
        <v>563</v>
      </c>
      <c r="G317" s="77"/>
      <c r="H317" s="77"/>
    </row>
    <row r="318" spans="3:8" ht="12" customHeight="1" x14ac:dyDescent="0.2">
      <c r="C318" s="77"/>
      <c r="D318" s="77"/>
      <c r="E318" s="77"/>
      <c r="F318" s="145" t="s">
        <v>564</v>
      </c>
      <c r="G318" s="77"/>
      <c r="H318" s="77"/>
    </row>
    <row r="319" spans="3:8" ht="12" customHeight="1" x14ac:dyDescent="0.2">
      <c r="C319" s="77"/>
      <c r="D319" s="77"/>
      <c r="E319" s="77"/>
      <c r="F319" s="145" t="s">
        <v>565</v>
      </c>
      <c r="G319" s="77"/>
      <c r="H319" s="77"/>
    </row>
    <row r="320" spans="3:8" ht="12" customHeight="1" x14ac:dyDescent="0.2">
      <c r="C320" s="77"/>
      <c r="D320" s="77"/>
      <c r="E320" s="77"/>
      <c r="F320" s="145" t="s">
        <v>566</v>
      </c>
      <c r="G320" s="77"/>
      <c r="H320" s="77"/>
    </row>
    <row r="321" spans="3:8" ht="12" customHeight="1" x14ac:dyDescent="0.2">
      <c r="C321" s="77"/>
      <c r="D321" s="77"/>
      <c r="E321" s="145" t="s">
        <v>567</v>
      </c>
      <c r="F321" s="77"/>
      <c r="G321" s="77"/>
      <c r="H321" s="77"/>
    </row>
    <row r="322" spans="3:8" ht="12" customHeight="1" x14ac:dyDescent="0.2">
      <c r="E322" s="145" t="s">
        <v>568</v>
      </c>
      <c r="F322" s="77"/>
    </row>
    <row r="323" spans="3:8" ht="12" customHeight="1" x14ac:dyDescent="0.2">
      <c r="E323" s="145" t="s">
        <v>569</v>
      </c>
      <c r="F323" s="77"/>
    </row>
    <row r="324" spans="3:8" ht="12" customHeight="1" x14ac:dyDescent="0.2">
      <c r="E324" s="77"/>
      <c r="F324" s="145" t="s">
        <v>570</v>
      </c>
    </row>
    <row r="325" spans="3:8" ht="12" customHeight="1" x14ac:dyDescent="0.2">
      <c r="E325" s="77"/>
      <c r="F325" s="145" t="s">
        <v>571</v>
      </c>
    </row>
    <row r="326" spans="3:8" ht="12" customHeight="1" x14ac:dyDescent="0.2">
      <c r="E326" s="77"/>
      <c r="F326" s="145" t="s">
        <v>572</v>
      </c>
    </row>
    <row r="327" spans="3:8" ht="12" customHeight="1" x14ac:dyDescent="0.2">
      <c r="E327" s="77"/>
      <c r="F327" s="145" t="s">
        <v>573</v>
      </c>
    </row>
    <row r="328" spans="3:8" ht="12" customHeight="1" x14ac:dyDescent="0.2">
      <c r="E328" s="77"/>
      <c r="F328" s="145" t="s">
        <v>574</v>
      </c>
    </row>
    <row r="329" spans="3:8" ht="12" customHeight="1" x14ac:dyDescent="0.2">
      <c r="E329" s="77"/>
      <c r="F329" s="145" t="s">
        <v>575</v>
      </c>
    </row>
    <row r="330" spans="3:8" ht="12" customHeight="1" x14ac:dyDescent="0.2">
      <c r="E330" s="77"/>
      <c r="F330" s="145" t="s">
        <v>576</v>
      </c>
    </row>
    <row r="331" spans="3:8" ht="12" customHeight="1" x14ac:dyDescent="0.2">
      <c r="E331" s="145" t="s">
        <v>577</v>
      </c>
      <c r="F331" s="77"/>
    </row>
    <row r="332" spans="3:8" ht="12" customHeight="1" x14ac:dyDescent="0.2">
      <c r="E332" s="145" t="s">
        <v>578</v>
      </c>
      <c r="F332" s="77"/>
    </row>
    <row r="333" spans="3:8" ht="12" customHeight="1" x14ac:dyDescent="0.2">
      <c r="E333" s="77"/>
      <c r="F333" s="145" t="s">
        <v>579</v>
      </c>
    </row>
    <row r="334" spans="3:8" ht="12" customHeight="1" x14ac:dyDescent="0.2">
      <c r="E334" s="77"/>
      <c r="F334" s="145" t="s">
        <v>580</v>
      </c>
    </row>
    <row r="335" spans="3:8" ht="12" customHeight="1" x14ac:dyDescent="0.2">
      <c r="E335" s="77"/>
      <c r="F335" s="145" t="s">
        <v>581</v>
      </c>
    </row>
    <row r="336" spans="3:8" ht="12" customHeight="1" x14ac:dyDescent="0.2">
      <c r="E336" s="77"/>
      <c r="F336" s="145" t="s">
        <v>582</v>
      </c>
    </row>
    <row r="337" spans="2:6" ht="12" customHeight="1" x14ac:dyDescent="0.2">
      <c r="E337" s="77"/>
      <c r="F337" s="145" t="s">
        <v>583</v>
      </c>
    </row>
    <row r="338" spans="2:6" ht="12" customHeight="1" x14ac:dyDescent="0.2">
      <c r="B338" s="77"/>
      <c r="C338" s="77"/>
      <c r="D338" s="77"/>
      <c r="E338" s="77"/>
      <c r="F338" s="145" t="s">
        <v>584</v>
      </c>
    </row>
    <row r="339" spans="2:6" ht="12" customHeight="1" x14ac:dyDescent="0.2">
      <c r="B339" s="77"/>
      <c r="C339" s="77"/>
      <c r="D339" s="77"/>
      <c r="E339" s="77"/>
      <c r="F339" s="145" t="s">
        <v>585</v>
      </c>
    </row>
    <row r="340" spans="2:6" ht="12" customHeight="1" x14ac:dyDescent="0.2">
      <c r="B340" s="77"/>
      <c r="C340" s="77"/>
      <c r="D340" s="77"/>
      <c r="E340" s="145" t="s">
        <v>586</v>
      </c>
      <c r="F340" s="77"/>
    </row>
    <row r="341" spans="2:6" ht="12" customHeight="1" x14ac:dyDescent="0.2">
      <c r="B341" s="77"/>
      <c r="C341" s="77"/>
      <c r="D341" s="77"/>
      <c r="E341" s="145" t="s">
        <v>578</v>
      </c>
      <c r="F341" s="77"/>
    </row>
    <row r="342" spans="2:6" ht="12" customHeight="1" x14ac:dyDescent="0.2">
      <c r="B342" s="77"/>
      <c r="C342" s="77"/>
      <c r="D342" s="77"/>
      <c r="E342" s="77"/>
      <c r="F342" s="145" t="s">
        <v>593</v>
      </c>
    </row>
    <row r="343" spans="2:6" ht="12" customHeight="1" x14ac:dyDescent="0.2">
      <c r="B343" s="77"/>
      <c r="C343" s="77"/>
      <c r="D343" s="77"/>
      <c r="E343" s="77"/>
      <c r="F343" s="145" t="s">
        <v>857</v>
      </c>
    </row>
    <row r="344" spans="2:6" ht="12" customHeight="1" x14ac:dyDescent="0.2">
      <c r="B344" s="77"/>
      <c r="C344" s="77"/>
      <c r="D344" s="77"/>
      <c r="E344" s="77"/>
      <c r="F344" s="145" t="s">
        <v>581</v>
      </c>
    </row>
    <row r="345" spans="2:6" ht="12" customHeight="1" x14ac:dyDescent="0.2">
      <c r="B345" s="77"/>
      <c r="C345" s="77"/>
      <c r="D345" s="77"/>
      <c r="E345" s="77"/>
      <c r="F345" s="145" t="s">
        <v>582</v>
      </c>
    </row>
    <row r="346" spans="2:6" ht="12" customHeight="1" x14ac:dyDescent="0.2">
      <c r="B346" s="77"/>
      <c r="C346" s="77"/>
      <c r="D346" s="77"/>
      <c r="E346" s="77"/>
      <c r="F346" s="145" t="s">
        <v>858</v>
      </c>
    </row>
    <row r="347" spans="2:6" ht="12" customHeight="1" x14ac:dyDescent="0.2">
      <c r="B347" s="77"/>
      <c r="C347" s="77"/>
      <c r="D347" s="77"/>
      <c r="E347" s="77"/>
      <c r="F347" s="145" t="s">
        <v>584</v>
      </c>
    </row>
    <row r="348" spans="2:6" ht="12" customHeight="1" x14ac:dyDescent="0.2">
      <c r="B348" s="77"/>
      <c r="C348" s="77"/>
      <c r="D348" s="77"/>
      <c r="E348" s="77"/>
      <c r="F348" s="145" t="s">
        <v>585</v>
      </c>
    </row>
    <row r="349" spans="2:6" ht="12" customHeight="1" x14ac:dyDescent="0.2">
      <c r="B349" s="77"/>
      <c r="C349" s="77"/>
      <c r="D349" s="77"/>
      <c r="E349" s="145" t="s">
        <v>586</v>
      </c>
      <c r="F349" s="77"/>
    </row>
    <row r="350" spans="2:6" ht="12" customHeight="1" x14ac:dyDescent="0.2">
      <c r="B350" s="77"/>
      <c r="C350" s="77"/>
      <c r="D350" s="145" t="s">
        <v>587</v>
      </c>
      <c r="E350" s="77"/>
      <c r="F350" s="77"/>
    </row>
    <row r="351" spans="2:6" ht="12" customHeight="1" x14ac:dyDescent="0.2">
      <c r="B351" s="77"/>
      <c r="C351" s="145" t="s">
        <v>588</v>
      </c>
      <c r="D351" s="77"/>
      <c r="E351" s="77"/>
      <c r="F351" s="77"/>
    </row>
    <row r="352" spans="2:6" ht="12" customHeight="1" x14ac:dyDescent="0.2">
      <c r="B352" s="146" t="s">
        <v>11</v>
      </c>
      <c r="C352" s="77"/>
      <c r="D352" s="77"/>
      <c r="E352" s="77"/>
      <c r="F352" s="77"/>
    </row>
  </sheetData>
  <sheetProtection algorithmName="SHA-512" hashValue="5XGFCEKC802L2vDV6VrRwuaPYtZowJqHII1mt4Im63eKqqfNrw5B36baHJIVvwBdRL8+9xGEUndZ9cwuOkaXGQ==" saltValue="axF1i8Igsk2xiZH9xCEXQw==" spinCount="100000" sheet="1" objects="1" scenarios="1"/>
  <customSheetViews>
    <customSheetView guid="{6425AD40-BB5F-4DDC-B7E5-93EC90B05160}" showGridLines="0" showRuler="0">
      <selection activeCell="L27" sqref="L2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selection activeCell="B9" sqref="B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L27" sqref="L2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22:F22"/>
    <mergeCell ref="E189:F189"/>
    <mergeCell ref="I10:L10"/>
  </mergeCells>
  <phoneticPr fontId="11" type="noConversion"/>
  <hyperlinks>
    <hyperlink ref="I10" location="Inhalt!A1" display="Zurück zum Inhaltsverzeichnis" xr:uid="{00000000-0004-0000-0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84"/>
  <dimension ref="A1:L53"/>
  <sheetViews>
    <sheetView workbookViewId="0"/>
  </sheetViews>
  <sheetFormatPr baseColWidth="10" defaultColWidth="9" defaultRowHeight="14.25" x14ac:dyDescent="0.2"/>
  <cols>
    <col min="1" max="1" width="2.85546875" style="74" customWidth="1"/>
    <col min="2" max="2" width="60.140625" style="74" customWidth="1"/>
    <col min="3" max="4" width="31.85546875" style="74" customWidth="1"/>
    <col min="5" max="6" width="16.7109375" style="74" customWidth="1"/>
    <col min="7" max="16384" width="9" style="74"/>
  </cols>
  <sheetData>
    <row r="1" spans="1:12" x14ac:dyDescent="0.2">
      <c r="A1" s="268"/>
    </row>
    <row r="3" spans="1:12" ht="36" x14ac:dyDescent="0.25">
      <c r="B3" s="738" t="s">
        <v>2438</v>
      </c>
      <c r="C3" s="62"/>
      <c r="E3" s="62"/>
      <c r="F3" s="62"/>
      <c r="G3" s="62"/>
    </row>
    <row r="4" spans="1:12" ht="33"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3617</v>
      </c>
      <c r="C7" s="6"/>
      <c r="D7" s="6"/>
      <c r="E7" s="41"/>
      <c r="F7" s="6"/>
      <c r="G7" s="86"/>
      <c r="I7" s="6"/>
      <c r="J7" s="83"/>
      <c r="K7" s="83"/>
      <c r="L7" s="83"/>
    </row>
    <row r="8" spans="1:12" ht="15.75" x14ac:dyDescent="0.2">
      <c r="B8" s="8"/>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40" spans="2:8" x14ac:dyDescent="0.2">
      <c r="C40" s="105"/>
    </row>
    <row r="41" spans="2:8" ht="31.5" x14ac:dyDescent="0.25">
      <c r="B41" s="743" t="s">
        <v>2463</v>
      </c>
    </row>
    <row r="43" spans="2:8" ht="25.5" x14ac:dyDescent="0.2">
      <c r="B43" s="201" t="s">
        <v>2642</v>
      </c>
    </row>
    <row r="44" spans="2:8" ht="56.25" customHeight="1" x14ac:dyDescent="0.2">
      <c r="B44" s="81" t="s">
        <v>2453</v>
      </c>
      <c r="C44" s="81" t="s">
        <v>2454</v>
      </c>
      <c r="D44" s="81" t="s">
        <v>2455</v>
      </c>
      <c r="E44" s="81" t="s">
        <v>2456</v>
      </c>
      <c r="F44" s="82" t="s">
        <v>2457</v>
      </c>
    </row>
    <row r="45" spans="2:8" ht="172.5" customHeight="1" x14ac:dyDescent="0.2">
      <c r="B45" s="159" t="s">
        <v>2302</v>
      </c>
      <c r="C45" s="159"/>
      <c r="D45" s="579" t="s">
        <v>2475</v>
      </c>
      <c r="E45" s="1697"/>
      <c r="F45" s="1694" t="s">
        <v>3168</v>
      </c>
    </row>
    <row r="46" spans="2:8" ht="175.5" customHeight="1" x14ac:dyDescent="0.2">
      <c r="B46" s="579" t="s">
        <v>2302</v>
      </c>
      <c r="C46" s="579"/>
      <c r="D46" s="579" t="s">
        <v>2475</v>
      </c>
      <c r="E46" s="1698"/>
      <c r="F46" s="1695"/>
      <c r="H46" s="901"/>
    </row>
    <row r="47" spans="2:8" ht="53.25" customHeight="1" x14ac:dyDescent="0.2">
      <c r="B47" s="770" t="s">
        <v>2489</v>
      </c>
      <c r="C47" s="579"/>
      <c r="D47" s="579" t="s">
        <v>2160</v>
      </c>
      <c r="E47" s="1699"/>
      <c r="F47" s="1696"/>
    </row>
    <row r="48" spans="2:8" ht="45" x14ac:dyDescent="0.2">
      <c r="B48" s="137" t="s">
        <v>1978</v>
      </c>
      <c r="C48" s="137"/>
      <c r="D48" s="159" t="s">
        <v>2218</v>
      </c>
      <c r="E48" s="141" t="s">
        <v>25</v>
      </c>
      <c r="F48" s="141"/>
    </row>
    <row r="49" spans="2:6" ht="14.25" customHeight="1" x14ac:dyDescent="0.2"/>
    <row r="50" spans="2:6" ht="14.25" customHeight="1" x14ac:dyDescent="0.2"/>
    <row r="51" spans="2:6" ht="14.25" customHeight="1" x14ac:dyDescent="0.2"/>
    <row r="52" spans="2:6" ht="25.5" x14ac:dyDescent="0.2">
      <c r="B52" s="744" t="s">
        <v>2461</v>
      </c>
    </row>
    <row r="53" spans="2:6" ht="15" x14ac:dyDescent="0.25">
      <c r="B53" s="1664"/>
      <c r="C53" s="1692"/>
      <c r="D53" s="1693"/>
      <c r="E53" s="1597"/>
      <c r="F53" s="1597"/>
    </row>
  </sheetData>
  <sheetProtection algorithmName="SHA-512" hashValue="Z/rm5EVszmxIk+dxMgDKbyCLcIMseZjCzllJGTc+y5LHIAN4REgPkoHThe8ot3sk8X6jVj6wPniIHXrMXoUjHw==" saltValue="to6eOfXThWKod5NwAfVXiA=="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3:C53"/>
    <mergeCell ref="D53:F53"/>
    <mergeCell ref="F45:F47"/>
    <mergeCell ref="E45:E47"/>
  </mergeCells>
  <dataValidations count="1">
    <dataValidation type="list" allowBlank="1" showInputMessage="1" sqref="B45:B48" xr:uid="{00000000-0002-0000-1F00-000000000000}">
      <formula1>Felder</formula1>
    </dataValidation>
  </dataValidations>
  <hyperlinks>
    <hyperlink ref="E11" location="Inhalt!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85"/>
  <dimension ref="A1:L57"/>
  <sheetViews>
    <sheetView workbookViewId="0"/>
  </sheetViews>
  <sheetFormatPr baseColWidth="10" defaultColWidth="9" defaultRowHeight="14.25" x14ac:dyDescent="0.2"/>
  <cols>
    <col min="1" max="1" width="2.85546875" style="74" customWidth="1"/>
    <col min="2" max="2" width="50.85546875" style="74" customWidth="1"/>
    <col min="3" max="4" width="31.85546875" style="74" customWidth="1"/>
    <col min="5" max="6" width="16.7109375" style="74" customWidth="1"/>
    <col min="7" max="16384" width="9" style="74"/>
  </cols>
  <sheetData>
    <row r="1" spans="1:12" x14ac:dyDescent="0.2">
      <c r="A1" s="268"/>
    </row>
    <row r="3" spans="1:12" ht="54" x14ac:dyDescent="0.25">
      <c r="B3" s="738" t="s">
        <v>2438</v>
      </c>
      <c r="C3" s="62"/>
      <c r="E3" s="62"/>
      <c r="F3" s="62"/>
      <c r="G3" s="62"/>
    </row>
    <row r="4" spans="1:12" ht="36.7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3618</v>
      </c>
      <c r="C7" s="6"/>
      <c r="D7" s="6"/>
      <c r="E7" s="41"/>
      <c r="F7" s="6"/>
      <c r="G7" s="86"/>
      <c r="I7" s="6"/>
      <c r="J7" s="83"/>
      <c r="K7" s="83"/>
      <c r="L7" s="83"/>
    </row>
    <row r="8" spans="1:12" ht="15.75" x14ac:dyDescent="0.2">
      <c r="B8" s="8"/>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40" spans="2:6" x14ac:dyDescent="0.2">
      <c r="C40" s="105"/>
    </row>
    <row r="41" spans="2:6" ht="31.5" x14ac:dyDescent="0.25">
      <c r="B41" s="743" t="s">
        <v>2463</v>
      </c>
    </row>
    <row r="43" spans="2:6" ht="25.5" x14ac:dyDescent="0.2">
      <c r="B43" s="201" t="s">
        <v>2466</v>
      </c>
    </row>
    <row r="44" spans="2:6" ht="45.75" customHeight="1" x14ac:dyDescent="0.2">
      <c r="B44" s="81" t="s">
        <v>2453</v>
      </c>
      <c r="C44" s="81" t="s">
        <v>2454</v>
      </c>
      <c r="D44" s="81" t="s">
        <v>2455</v>
      </c>
      <c r="E44" s="81" t="s">
        <v>2456</v>
      </c>
      <c r="F44" s="82" t="s">
        <v>2457</v>
      </c>
    </row>
    <row r="45" spans="2:6" ht="176.25" customHeight="1" x14ac:dyDescent="0.2">
      <c r="B45" s="129" t="s">
        <v>2302</v>
      </c>
      <c r="C45" s="129"/>
      <c r="D45" s="579" t="s">
        <v>2475</v>
      </c>
      <c r="E45" s="162">
        <v>1</v>
      </c>
      <c r="F45" s="161"/>
    </row>
    <row r="46" spans="2:6" ht="78.75" x14ac:dyDescent="0.2">
      <c r="B46" s="129" t="s">
        <v>2306</v>
      </c>
      <c r="C46" s="131"/>
      <c r="D46" s="131" t="s">
        <v>2231</v>
      </c>
      <c r="E46" s="131" t="s">
        <v>21</v>
      </c>
      <c r="F46" s="12"/>
    </row>
    <row r="47" spans="2:6" ht="78.75" x14ac:dyDescent="0.2">
      <c r="B47" s="131" t="s">
        <v>1978</v>
      </c>
      <c r="C47" s="131"/>
      <c r="D47" s="131" t="s">
        <v>2232</v>
      </c>
      <c r="E47" s="131" t="s">
        <v>26</v>
      </c>
      <c r="F47" s="12"/>
    </row>
    <row r="50" spans="2:6" ht="27.75" customHeight="1" x14ac:dyDescent="0.2">
      <c r="B50" s="201" t="s">
        <v>2883</v>
      </c>
    </row>
    <row r="51" spans="2:6" ht="78.75" x14ac:dyDescent="0.2">
      <c r="B51" s="159" t="s">
        <v>1898</v>
      </c>
      <c r="C51" s="137"/>
      <c r="D51" s="137" t="s">
        <v>2233</v>
      </c>
      <c r="E51" s="137">
        <v>1</v>
      </c>
      <c r="F51" s="12"/>
    </row>
    <row r="52" spans="2:6" x14ac:dyDescent="0.2">
      <c r="D52" s="74" t="s">
        <v>30</v>
      </c>
    </row>
    <row r="55" spans="2:6" ht="25.5" x14ac:dyDescent="0.2">
      <c r="B55" s="744" t="s">
        <v>2461</v>
      </c>
    </row>
    <row r="56" spans="2:6" ht="48.75" customHeight="1" x14ac:dyDescent="0.2">
      <c r="B56" s="1672" t="s">
        <v>3243</v>
      </c>
      <c r="C56" s="1673"/>
      <c r="D56" s="1627" t="s">
        <v>2234</v>
      </c>
      <c r="E56" s="1674"/>
      <c r="F56" s="1674"/>
    </row>
    <row r="57" spans="2:6" ht="65.25" customHeight="1" x14ac:dyDescent="0.2">
      <c r="B57" s="1631" t="s">
        <v>3061</v>
      </c>
      <c r="C57" s="1700"/>
      <c r="D57" s="1633" t="s">
        <v>3062</v>
      </c>
      <c r="E57" s="1701"/>
      <c r="F57" s="1701"/>
    </row>
  </sheetData>
  <sheetProtection algorithmName="SHA-512" hashValue="lhNRNHHyrAw6Mdh2fBNsc0o8R4ZJWKu9BIhOZCTSg56vs4c9DH0O+zELrcSao6kGJMVMizPMvJltJCqH8OopeA==" saltValue="ZQJjwUxqooBfDONJPR0KqA==" spinCount="100000" sheet="1" objects="1" scenario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000-000000000000}">
      <formula1>Felder</formula1>
    </dataValidation>
  </dataValidations>
  <hyperlinks>
    <hyperlink ref="E11" location="Inhalt!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87"/>
  <dimension ref="A1:L57"/>
  <sheetViews>
    <sheetView workbookViewId="0"/>
  </sheetViews>
  <sheetFormatPr baseColWidth="10" defaultColWidth="9" defaultRowHeight="14.25" x14ac:dyDescent="0.2"/>
  <cols>
    <col min="1" max="1" width="2.85546875" style="74" customWidth="1"/>
    <col min="2" max="2" width="55" style="74" customWidth="1"/>
    <col min="3" max="4" width="31.85546875" style="74" customWidth="1"/>
    <col min="5" max="6" width="16.7109375" style="74" customWidth="1"/>
    <col min="7" max="16384" width="9" style="74"/>
  </cols>
  <sheetData>
    <row r="1" spans="1:12" x14ac:dyDescent="0.2">
      <c r="A1" s="268"/>
    </row>
    <row r="3" spans="1:12" ht="47.25" customHeight="1" x14ac:dyDescent="0.25">
      <c r="B3" s="738" t="s">
        <v>2438</v>
      </c>
      <c r="C3" s="62"/>
      <c r="E3" s="62"/>
      <c r="F3" s="62"/>
      <c r="G3" s="62"/>
    </row>
    <row r="4" spans="1:12" ht="32.2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3619</v>
      </c>
      <c r="C7" s="6"/>
      <c r="D7" s="6"/>
      <c r="E7" s="41"/>
      <c r="F7" s="6"/>
      <c r="G7" s="86"/>
      <c r="I7" s="6"/>
      <c r="J7" s="83"/>
      <c r="K7" s="83"/>
      <c r="L7" s="83"/>
    </row>
    <row r="8" spans="1:12" ht="15.75" x14ac:dyDescent="0.2">
      <c r="B8" s="8"/>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40" spans="2:6" x14ac:dyDescent="0.2">
      <c r="C40" s="105"/>
    </row>
    <row r="41" spans="2:6" ht="31.5" x14ac:dyDescent="0.25">
      <c r="B41" s="743" t="s">
        <v>2463</v>
      </c>
    </row>
    <row r="43" spans="2:6" ht="25.5" x14ac:dyDescent="0.2">
      <c r="B43" s="201" t="s">
        <v>2466</v>
      </c>
    </row>
    <row r="44" spans="2:6" ht="51.75" customHeight="1" x14ac:dyDescent="0.2">
      <c r="B44" s="81" t="s">
        <v>2453</v>
      </c>
      <c r="C44" s="81" t="s">
        <v>2454</v>
      </c>
      <c r="D44" s="81" t="s">
        <v>2455</v>
      </c>
      <c r="E44" s="81" t="s">
        <v>2456</v>
      </c>
      <c r="F44" s="82" t="s">
        <v>2457</v>
      </c>
    </row>
    <row r="45" spans="2:6" ht="176.25" customHeight="1" x14ac:dyDescent="0.2">
      <c r="B45" s="159" t="s">
        <v>2302</v>
      </c>
      <c r="C45" s="159"/>
      <c r="D45" s="579" t="s">
        <v>2475</v>
      </c>
      <c r="E45" s="160">
        <v>1</v>
      </c>
      <c r="F45" s="161"/>
    </row>
    <row r="46" spans="2:6" ht="78.75" x14ac:dyDescent="0.2">
      <c r="B46" s="159" t="s">
        <v>1984</v>
      </c>
      <c r="C46" s="137"/>
      <c r="D46" s="137" t="s">
        <v>2235</v>
      </c>
      <c r="E46" s="137" t="s">
        <v>21</v>
      </c>
      <c r="F46" s="12"/>
    </row>
    <row r="47" spans="2:6" ht="78.75" x14ac:dyDescent="0.2">
      <c r="B47" s="159" t="s">
        <v>1978</v>
      </c>
      <c r="C47" s="137"/>
      <c r="D47" s="137" t="s">
        <v>2232</v>
      </c>
      <c r="E47" s="137" t="s">
        <v>25</v>
      </c>
      <c r="F47" s="12"/>
    </row>
    <row r="50" spans="2:6" ht="27.75" customHeight="1" x14ac:dyDescent="0.2">
      <c r="B50" s="201" t="s">
        <v>2889</v>
      </c>
    </row>
    <row r="51" spans="2:6" ht="78.75" x14ac:dyDescent="0.2">
      <c r="B51" s="159" t="s">
        <v>1898</v>
      </c>
      <c r="C51" s="137"/>
      <c r="D51" s="137" t="s">
        <v>2236</v>
      </c>
      <c r="E51" s="137">
        <v>1</v>
      </c>
      <c r="F51" s="12"/>
    </row>
    <row r="52" spans="2:6" x14ac:dyDescent="0.2">
      <c r="D52" s="74" t="s">
        <v>30</v>
      </c>
    </row>
    <row r="55" spans="2:6" ht="25.5" x14ac:dyDescent="0.2">
      <c r="B55" s="744" t="s">
        <v>2461</v>
      </c>
    </row>
    <row r="56" spans="2:6" ht="48" customHeight="1" x14ac:dyDescent="0.2">
      <c r="B56" s="1672" t="s">
        <v>3243</v>
      </c>
      <c r="C56" s="1673"/>
      <c r="D56" s="1627" t="s">
        <v>2234</v>
      </c>
      <c r="E56" s="1674"/>
      <c r="F56" s="1674"/>
    </row>
    <row r="57" spans="2:6" ht="57" customHeight="1" x14ac:dyDescent="0.2">
      <c r="B57" s="1631" t="s">
        <v>3063</v>
      </c>
      <c r="C57" s="1700"/>
      <c r="D57" s="1633" t="s">
        <v>3062</v>
      </c>
      <c r="E57" s="1701"/>
      <c r="F57" s="1701"/>
    </row>
  </sheetData>
  <sheetProtection algorithmName="SHA-512" hashValue="1b6XC6uldofrYKt3Svb3IdXYh2l/ea2oeU/BMFdBh+KwvmWj4yfioW0HeR9qVwPUBr7win01/e9A+3GD+yjeWw==" saltValue="Ijm0HqefG0Wb2P9Wz/C3iA=="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100-000000000000}">
      <formula1>Felder</formula1>
    </dataValidation>
  </dataValidations>
  <hyperlinks>
    <hyperlink ref="E11" location="Inhalt!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78"/>
  <dimension ref="A1:L60"/>
  <sheetViews>
    <sheetView workbookViewId="0"/>
  </sheetViews>
  <sheetFormatPr baseColWidth="10" defaultColWidth="9" defaultRowHeight="14.25" x14ac:dyDescent="0.2"/>
  <cols>
    <col min="1" max="1" width="2.85546875" style="74" customWidth="1"/>
    <col min="2" max="2" width="66" style="74" customWidth="1"/>
    <col min="3" max="4" width="31.85546875" style="74" customWidth="1"/>
    <col min="5" max="6" width="16.7109375" style="74" customWidth="1"/>
    <col min="7" max="16384" width="9" style="74"/>
  </cols>
  <sheetData>
    <row r="1" spans="1:12" x14ac:dyDescent="0.2">
      <c r="A1" s="268"/>
    </row>
    <row r="3" spans="1:12" ht="36" x14ac:dyDescent="0.25">
      <c r="B3" s="738" t="s">
        <v>2438</v>
      </c>
      <c r="C3" s="62"/>
      <c r="E3" s="62"/>
      <c r="F3" s="62"/>
      <c r="G3" s="62"/>
    </row>
    <row r="4" spans="1:12" ht="34.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3620</v>
      </c>
      <c r="C7" s="6"/>
      <c r="D7" s="6"/>
      <c r="E7" s="41"/>
      <c r="F7" s="6"/>
      <c r="G7" s="86"/>
      <c r="I7" s="6"/>
      <c r="J7" s="83"/>
      <c r="K7" s="83"/>
      <c r="L7" s="83"/>
    </row>
    <row r="8" spans="1:12" ht="25.5" x14ac:dyDescent="0.2">
      <c r="B8" s="867" t="s">
        <v>3169</v>
      </c>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41" spans="2:6" ht="31.5" x14ac:dyDescent="0.25">
      <c r="B41" s="743" t="s">
        <v>2463</v>
      </c>
    </row>
    <row r="42" spans="2:6" ht="8.25" customHeight="1" x14ac:dyDescent="0.2"/>
    <row r="43" spans="2:6" ht="25.5" x14ac:dyDescent="0.2">
      <c r="B43" s="201" t="s">
        <v>2466</v>
      </c>
    </row>
    <row r="44" spans="2:6" ht="52.5" customHeight="1" x14ac:dyDescent="0.2">
      <c r="B44" s="81" t="s">
        <v>2453</v>
      </c>
      <c r="C44" s="81" t="s">
        <v>2454</v>
      </c>
      <c r="D44" s="81" t="s">
        <v>2455</v>
      </c>
      <c r="E44" s="81" t="s">
        <v>2456</v>
      </c>
      <c r="F44" s="82" t="s">
        <v>2457</v>
      </c>
    </row>
    <row r="45" spans="2:6" ht="176.25" customHeight="1" x14ac:dyDescent="0.2">
      <c r="B45" s="129" t="s">
        <v>2307</v>
      </c>
      <c r="C45" s="129"/>
      <c r="D45" s="579" t="s">
        <v>2475</v>
      </c>
      <c r="E45" s="162">
        <v>1</v>
      </c>
      <c r="F45" s="12"/>
    </row>
    <row r="46" spans="2:6" ht="78.75" x14ac:dyDescent="0.2">
      <c r="B46" s="129" t="s">
        <v>1984</v>
      </c>
      <c r="C46" s="131"/>
      <c r="D46" s="131" t="s">
        <v>2231</v>
      </c>
      <c r="E46" s="142" t="s">
        <v>21</v>
      </c>
      <c r="F46" s="12"/>
    </row>
    <row r="47" spans="2:6" ht="45" x14ac:dyDescent="0.2">
      <c r="B47" s="129" t="s">
        <v>1978</v>
      </c>
      <c r="C47" s="131"/>
      <c r="D47" s="137" t="s">
        <v>2218</v>
      </c>
      <c r="E47" s="131" t="s">
        <v>26</v>
      </c>
      <c r="F47" s="12"/>
    </row>
    <row r="48" spans="2:6" ht="78.75" x14ac:dyDescent="0.2">
      <c r="B48" s="140" t="s">
        <v>2308</v>
      </c>
      <c r="C48" s="140"/>
      <c r="D48" s="579" t="s">
        <v>2239</v>
      </c>
      <c r="E48" s="167">
        <v>1</v>
      </c>
      <c r="F48" s="151"/>
    </row>
    <row r="49" spans="2:6" x14ac:dyDescent="0.2">
      <c r="B49" s="156"/>
      <c r="C49" s="156"/>
      <c r="D49" s="148"/>
      <c r="E49" s="124"/>
      <c r="F49" s="169"/>
    </row>
    <row r="50" spans="2:6" ht="27.75" customHeight="1" x14ac:dyDescent="0.2">
      <c r="B50" s="201" t="s">
        <v>2889</v>
      </c>
    </row>
    <row r="51" spans="2:6" ht="78.75" x14ac:dyDescent="0.2">
      <c r="B51" s="137" t="s">
        <v>2309</v>
      </c>
      <c r="C51" s="137"/>
      <c r="D51" s="579" t="s">
        <v>2240</v>
      </c>
      <c r="E51" s="141">
        <v>1</v>
      </c>
      <c r="F51" s="12"/>
    </row>
    <row r="52" spans="2:6" ht="146.25" x14ac:dyDescent="0.2">
      <c r="B52" s="159" t="s">
        <v>2310</v>
      </c>
      <c r="C52" s="159"/>
      <c r="D52" s="636" t="s">
        <v>2241</v>
      </c>
      <c r="E52" s="160" t="s">
        <v>47</v>
      </c>
      <c r="F52" s="161"/>
    </row>
    <row r="56" spans="2:6" ht="25.5" x14ac:dyDescent="0.2">
      <c r="B56" s="744" t="s">
        <v>2461</v>
      </c>
    </row>
    <row r="57" spans="2:6" ht="89.25" customHeight="1" x14ac:dyDescent="0.2">
      <c r="B57" s="1642" t="s">
        <v>2242</v>
      </c>
      <c r="C57" s="1643"/>
      <c r="D57" s="1587" t="s">
        <v>2243</v>
      </c>
      <c r="E57" s="1644"/>
      <c r="F57" s="1645"/>
    </row>
    <row r="58" spans="2:6" ht="51.75" customHeight="1" x14ac:dyDescent="0.2">
      <c r="B58" s="1664" t="s">
        <v>2237</v>
      </c>
      <c r="C58" s="1584"/>
      <c r="D58" s="1702" t="s">
        <v>2238</v>
      </c>
      <c r="E58" s="1703"/>
      <c r="F58" s="1703"/>
    </row>
    <row r="59" spans="2:6" ht="44.25" customHeight="1" x14ac:dyDescent="0.2">
      <c r="B59" s="1664" t="s">
        <v>2244</v>
      </c>
      <c r="C59" s="1584"/>
      <c r="D59" s="1702" t="s">
        <v>2245</v>
      </c>
      <c r="E59" s="1703"/>
      <c r="F59" s="1703"/>
    </row>
    <row r="60" spans="2:6" ht="30" customHeight="1" x14ac:dyDescent="0.2">
      <c r="B60" s="1664" t="s">
        <v>2246</v>
      </c>
      <c r="C60" s="1584"/>
      <c r="D60" s="1702" t="s">
        <v>2247</v>
      </c>
      <c r="E60" s="1703"/>
      <c r="F60" s="1703"/>
    </row>
  </sheetData>
  <sheetProtection algorithmName="SHA-512" hashValue="JMk4oxUSrTGRgTtz7cIhg7vh74gSMtmff2pM0wvSUsWgtQ9ox7Z3JgVTnRB4PAUTnngCyJEuXhzXfR06aDBsdQ==" saltValue="1KUovjmyWLf1iWwZ1uCnEA=="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9:C59"/>
    <mergeCell ref="D59:F59"/>
    <mergeCell ref="B60:C60"/>
    <mergeCell ref="D60:F60"/>
    <mergeCell ref="E11:F11"/>
    <mergeCell ref="B57:C57"/>
    <mergeCell ref="D57:F57"/>
    <mergeCell ref="B58:C58"/>
    <mergeCell ref="D58:F58"/>
  </mergeCells>
  <dataValidations count="2">
    <dataValidation type="list" allowBlank="1" showInputMessage="1" showErrorMessage="1" sqref="B49" xr:uid="{00000000-0002-0000-2200-000000000000}">
      <formula1>Felder</formula1>
    </dataValidation>
    <dataValidation type="list" allowBlank="1" showInputMessage="1" sqref="B45:B48 B51:B52" xr:uid="{00000000-0002-0000-2200-000001000000}">
      <formula1>Felder</formula1>
    </dataValidation>
  </dataValidations>
  <hyperlinks>
    <hyperlink ref="E11" location="Inhalt!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77"/>
  <dimension ref="A1:L63"/>
  <sheetViews>
    <sheetView workbookViewId="0"/>
  </sheetViews>
  <sheetFormatPr baseColWidth="10" defaultColWidth="9" defaultRowHeight="14.25" x14ac:dyDescent="0.2"/>
  <cols>
    <col min="1" max="1" width="2.85546875" style="74" customWidth="1"/>
    <col min="2" max="2" width="62.140625" style="74" customWidth="1"/>
    <col min="3" max="4" width="31.85546875" style="74" customWidth="1"/>
    <col min="5" max="6" width="16.7109375" style="74" customWidth="1"/>
    <col min="7" max="16384" width="9" style="74"/>
  </cols>
  <sheetData>
    <row r="1" spans="1:12" x14ac:dyDescent="0.2">
      <c r="A1" s="268"/>
    </row>
    <row r="3" spans="1:12" ht="36" x14ac:dyDescent="0.25">
      <c r="B3" s="738" t="s">
        <v>2438</v>
      </c>
      <c r="C3" s="62"/>
      <c r="E3" s="62"/>
      <c r="F3" s="62"/>
      <c r="G3" s="62"/>
    </row>
    <row r="4" spans="1:12" ht="29.2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3621</v>
      </c>
      <c r="C7" s="206"/>
      <c r="D7" s="206"/>
      <c r="E7" s="41"/>
      <c r="F7" s="6"/>
      <c r="G7" s="86"/>
      <c r="I7" s="6"/>
      <c r="J7" s="83"/>
      <c r="K7" s="83"/>
      <c r="L7" s="83"/>
    </row>
    <row r="8" spans="1:12" ht="25.5" x14ac:dyDescent="0.2">
      <c r="B8" s="867" t="s">
        <v>3169</v>
      </c>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29" s="74" customFormat="1" x14ac:dyDescent="0.2"/>
    <row r="30" s="74" customFormat="1" x14ac:dyDescent="0.2"/>
    <row r="31" s="74" customFormat="1" x14ac:dyDescent="0.2"/>
    <row r="45" spans="2:3" x14ac:dyDescent="0.2">
      <c r="C45" s="105"/>
    </row>
    <row r="46" spans="2:3" ht="31.5" x14ac:dyDescent="0.25">
      <c r="B46" s="743" t="s">
        <v>2463</v>
      </c>
    </row>
    <row r="48" spans="2:3" ht="25.5" x14ac:dyDescent="0.2">
      <c r="B48" s="201" t="s">
        <v>2466</v>
      </c>
    </row>
    <row r="49" spans="2:6" ht="50.25" customHeight="1" x14ac:dyDescent="0.2">
      <c r="B49" s="81" t="s">
        <v>2453</v>
      </c>
      <c r="C49" s="81" t="s">
        <v>2454</v>
      </c>
      <c r="D49" s="81" t="s">
        <v>2455</v>
      </c>
      <c r="E49" s="81" t="s">
        <v>2456</v>
      </c>
      <c r="F49" s="82" t="s">
        <v>2457</v>
      </c>
    </row>
    <row r="50" spans="2:6" ht="179.25" customHeight="1" x14ac:dyDescent="0.2">
      <c r="B50" s="129" t="s">
        <v>2307</v>
      </c>
      <c r="C50" s="129"/>
      <c r="D50" s="579" t="s">
        <v>2475</v>
      </c>
      <c r="E50" s="160">
        <v>1</v>
      </c>
      <c r="F50" s="12"/>
    </row>
    <row r="51" spans="2:6" ht="78.75" x14ac:dyDescent="0.2">
      <c r="B51" s="129" t="s">
        <v>1984</v>
      </c>
      <c r="C51" s="131"/>
      <c r="D51" s="137" t="s">
        <v>2231</v>
      </c>
      <c r="E51" s="141" t="s">
        <v>21</v>
      </c>
      <c r="F51" s="12"/>
    </row>
    <row r="52" spans="2:6" ht="78.75" x14ac:dyDescent="0.2">
      <c r="B52" s="129" t="s">
        <v>1978</v>
      </c>
      <c r="C52" s="131"/>
      <c r="D52" s="137" t="s">
        <v>2232</v>
      </c>
      <c r="E52" s="137" t="s">
        <v>25</v>
      </c>
      <c r="F52" s="12"/>
    </row>
    <row r="53" spans="2:6" ht="78.75" x14ac:dyDescent="0.2">
      <c r="B53" s="140" t="s">
        <v>2308</v>
      </c>
      <c r="C53" s="140"/>
      <c r="D53" s="636" t="s">
        <v>2239</v>
      </c>
      <c r="E53" s="160">
        <v>1</v>
      </c>
      <c r="F53" s="151"/>
    </row>
    <row r="54" spans="2:6" x14ac:dyDescent="0.2">
      <c r="B54" s="77"/>
      <c r="C54" s="77"/>
      <c r="D54" s="77"/>
      <c r="E54" s="77"/>
    </row>
    <row r="55" spans="2:6" ht="27.75" customHeight="1" x14ac:dyDescent="0.2">
      <c r="B55" s="201" t="s">
        <v>2883</v>
      </c>
    </row>
    <row r="56" spans="2:6" ht="78.75" x14ac:dyDescent="0.2">
      <c r="B56" s="129" t="s">
        <v>2311</v>
      </c>
      <c r="C56" s="129"/>
      <c r="D56" s="636" t="s">
        <v>2240</v>
      </c>
      <c r="E56" s="160">
        <v>1</v>
      </c>
      <c r="F56" s="12"/>
    </row>
    <row r="57" spans="2:6" ht="146.25" x14ac:dyDescent="0.2">
      <c r="B57" s="129" t="s">
        <v>1896</v>
      </c>
      <c r="C57" s="129"/>
      <c r="D57" s="636" t="s">
        <v>2241</v>
      </c>
      <c r="E57" s="160" t="s">
        <v>680</v>
      </c>
      <c r="F57" s="12"/>
    </row>
    <row r="59" spans="2:6" x14ac:dyDescent="0.2">
      <c r="B59" s="9"/>
      <c r="C59" s="9"/>
      <c r="D59" s="9"/>
      <c r="E59" s="11"/>
      <c r="F59" s="11"/>
    </row>
    <row r="60" spans="2:6" ht="25.5" x14ac:dyDescent="0.2">
      <c r="B60" s="744" t="s">
        <v>2461</v>
      </c>
    </row>
    <row r="61" spans="2:6" ht="84.75" customHeight="1" x14ac:dyDescent="0.2">
      <c r="B61" s="1642" t="s">
        <v>2242</v>
      </c>
      <c r="C61" s="1643"/>
      <c r="D61" s="1587" t="s">
        <v>2248</v>
      </c>
      <c r="E61" s="1644"/>
      <c r="F61" s="1645"/>
    </row>
    <row r="62" spans="2:6" ht="33" customHeight="1" x14ac:dyDescent="0.2">
      <c r="B62" s="1664" t="s">
        <v>2246</v>
      </c>
      <c r="C62" s="1584"/>
      <c r="D62" s="1702" t="s">
        <v>2247</v>
      </c>
      <c r="E62" s="1703"/>
      <c r="F62" s="1703"/>
    </row>
    <row r="63" spans="2:6" ht="25.5" customHeight="1" x14ac:dyDescent="0.2">
      <c r="B63" s="1650" t="s">
        <v>2480</v>
      </c>
      <c r="C63" s="1704"/>
      <c r="D63" s="1598" t="s">
        <v>2481</v>
      </c>
      <c r="E63" s="1705"/>
      <c r="F63" s="1705"/>
    </row>
  </sheetData>
  <sheetProtection algorithmName="SHA-512" hashValue="fVMb+Ru3d9GVJCUZX+1LG5qZEVeeyX/5wURjdx13dest5BPCP/emSnNsBHUPQWr15pUQQSQo+Bg+Xa4Z6uIufA==" saltValue="wLgun1Mo1nS4KY4Lb8j0aQ==" spinCount="100000" sheet="1" objects="1" scenarios="1"/>
  <customSheetViews>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1:C61"/>
    <mergeCell ref="D61:F61"/>
    <mergeCell ref="B63:C63"/>
    <mergeCell ref="D63:F63"/>
    <mergeCell ref="B62:C62"/>
    <mergeCell ref="D62:F62"/>
  </mergeCells>
  <dataValidations count="2">
    <dataValidation type="list" allowBlank="1" showInputMessage="1" showErrorMessage="1" sqref="B59" xr:uid="{00000000-0002-0000-2300-000000000000}">
      <formula1>Felder</formula1>
    </dataValidation>
    <dataValidation type="list" allowBlank="1" showInputMessage="1" sqref="B50:B53 B56:B57" xr:uid="{00000000-0002-0000-2300-000001000000}">
      <formula1>Felder</formula1>
    </dataValidation>
  </dataValidations>
  <hyperlinks>
    <hyperlink ref="E11" location="Inhalt!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76"/>
  <dimension ref="A1:L57"/>
  <sheetViews>
    <sheetView workbookViewId="0"/>
  </sheetViews>
  <sheetFormatPr baseColWidth="10" defaultColWidth="9" defaultRowHeight="14.25" x14ac:dyDescent="0.2"/>
  <cols>
    <col min="1" max="1" width="2.85546875" style="74" customWidth="1"/>
    <col min="2" max="2" width="55.42578125" style="74" customWidth="1"/>
    <col min="3" max="4" width="31.85546875" style="74" customWidth="1"/>
    <col min="5" max="6" width="16.7109375" style="74" customWidth="1"/>
    <col min="7" max="16384" width="9" style="74"/>
  </cols>
  <sheetData>
    <row r="1" spans="1:12" x14ac:dyDescent="0.2">
      <c r="A1" s="268"/>
    </row>
    <row r="3" spans="1:12" ht="36" x14ac:dyDescent="0.25">
      <c r="B3" s="738" t="s">
        <v>2438</v>
      </c>
      <c r="C3" s="62"/>
      <c r="E3" s="62"/>
      <c r="F3" s="62"/>
      <c r="G3" s="62"/>
    </row>
    <row r="4" spans="1:12" ht="27.7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3622</v>
      </c>
      <c r="C7" s="6"/>
      <c r="D7" s="6"/>
      <c r="E7" s="41"/>
      <c r="F7" s="6"/>
      <c r="G7" s="86"/>
      <c r="I7" s="6"/>
      <c r="J7" s="83"/>
      <c r="K7" s="83"/>
      <c r="L7" s="83"/>
    </row>
    <row r="8" spans="1:12" ht="15.75" x14ac:dyDescent="0.2">
      <c r="B8" s="8"/>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40" spans="2:6" x14ac:dyDescent="0.2">
      <c r="C40" s="105"/>
    </row>
    <row r="41" spans="2:6" ht="31.5" x14ac:dyDescent="0.25">
      <c r="B41" s="743" t="s">
        <v>2463</v>
      </c>
    </row>
    <row r="43" spans="2:6" ht="25.5" x14ac:dyDescent="0.2">
      <c r="B43" s="201" t="s">
        <v>2466</v>
      </c>
    </row>
    <row r="44" spans="2:6" ht="48" customHeight="1" x14ac:dyDescent="0.2">
      <c r="B44" s="81" t="s">
        <v>2453</v>
      </c>
      <c r="C44" s="81" t="s">
        <v>2454</v>
      </c>
      <c r="D44" s="81" t="s">
        <v>2455</v>
      </c>
      <c r="E44" s="81" t="s">
        <v>2456</v>
      </c>
      <c r="F44" s="82" t="s">
        <v>2457</v>
      </c>
    </row>
    <row r="45" spans="2:6" ht="184.5" customHeight="1" x14ac:dyDescent="0.2">
      <c r="B45" s="131" t="s">
        <v>2302</v>
      </c>
      <c r="C45" s="131"/>
      <c r="D45" s="579" t="s">
        <v>2475</v>
      </c>
      <c r="E45" s="142">
        <v>1</v>
      </c>
      <c r="F45" s="68"/>
    </row>
    <row r="46" spans="2:6" ht="78.75" x14ac:dyDescent="0.2">
      <c r="B46" s="159" t="s">
        <v>1984</v>
      </c>
      <c r="C46" s="137"/>
      <c r="D46" s="137" t="s">
        <v>2235</v>
      </c>
      <c r="E46" s="137" t="s">
        <v>21</v>
      </c>
      <c r="F46" s="68"/>
    </row>
    <row r="49" spans="2:6" ht="27.75" customHeight="1" x14ac:dyDescent="0.2">
      <c r="B49" s="201" t="s">
        <v>2883</v>
      </c>
    </row>
    <row r="50" spans="2:6" ht="45" x14ac:dyDescent="0.2">
      <c r="B50" s="129" t="s">
        <v>1972</v>
      </c>
      <c r="C50" s="129"/>
      <c r="D50" s="131" t="s">
        <v>98</v>
      </c>
      <c r="E50" s="162"/>
      <c r="F50" s="159" t="s">
        <v>2256</v>
      </c>
    </row>
    <row r="51" spans="2:6" ht="78.75" x14ac:dyDescent="0.2">
      <c r="B51" s="131" t="s">
        <v>2312</v>
      </c>
      <c r="C51" s="131"/>
      <c r="D51" s="131" t="s">
        <v>173</v>
      </c>
      <c r="E51" s="142"/>
      <c r="F51" s="137" t="s">
        <v>2257</v>
      </c>
    </row>
    <row r="52" spans="2:6" ht="123.75" x14ac:dyDescent="0.2">
      <c r="B52" s="137" t="s">
        <v>2313</v>
      </c>
      <c r="C52" s="137"/>
      <c r="D52" s="137" t="s">
        <v>2255</v>
      </c>
      <c r="E52" s="168" t="s">
        <v>1</v>
      </c>
      <c r="F52" s="137" t="s">
        <v>2257</v>
      </c>
    </row>
    <row r="53" spans="2:6" x14ac:dyDescent="0.2">
      <c r="B53" s="9"/>
      <c r="C53" s="9"/>
      <c r="D53" s="9"/>
      <c r="E53" s="170"/>
      <c r="F53" s="9"/>
    </row>
    <row r="54" spans="2:6" x14ac:dyDescent="0.2">
      <c r="B54" s="9"/>
      <c r="C54" s="9"/>
      <c r="D54" s="9"/>
      <c r="E54" s="170"/>
      <c r="F54" s="9"/>
    </row>
    <row r="56" spans="2:6" ht="25.5" x14ac:dyDescent="0.2">
      <c r="B56" s="744" t="s">
        <v>2461</v>
      </c>
    </row>
    <row r="57" spans="2:6" ht="32.25" customHeight="1" x14ac:dyDescent="0.2">
      <c r="B57" s="1664" t="s">
        <v>3250</v>
      </c>
      <c r="C57" s="1584"/>
      <c r="D57" s="1702" t="s">
        <v>2258</v>
      </c>
      <c r="E57" s="1703"/>
      <c r="F57" s="1703"/>
    </row>
  </sheetData>
  <sheetProtection algorithmName="SHA-512" hashValue="WY+wkJiyJ1G/iVm5ELPGShs3KVKyy62yls4etYTTr9Tf1tjUEudvhO2k7idm5jcYTc7I76auhNboRaxq0YdMnA==" saltValue="52v2rRTCPfqQSQARBEcAlw=="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2">
    <dataValidation type="list" allowBlank="1" showInputMessage="1" showErrorMessage="1" sqref="B53:B54" xr:uid="{00000000-0002-0000-2400-000000000000}">
      <formula1>Felder</formula1>
    </dataValidation>
    <dataValidation type="list" allowBlank="1" showInputMessage="1" sqref="B45:B46 B50:B52" xr:uid="{00000000-0002-0000-2400-000001000000}">
      <formula1>Felder</formula1>
    </dataValidation>
  </dataValidations>
  <hyperlinks>
    <hyperlink ref="E11" location="Inhalt!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74"/>
  <dimension ref="A1:L57"/>
  <sheetViews>
    <sheetView workbookViewId="0"/>
  </sheetViews>
  <sheetFormatPr baseColWidth="10" defaultColWidth="9" defaultRowHeight="14.25" x14ac:dyDescent="0.2"/>
  <cols>
    <col min="1" max="1" width="2.85546875" style="74" customWidth="1"/>
    <col min="2" max="2" width="54.42578125" style="74" customWidth="1"/>
    <col min="3" max="4" width="31.85546875" style="74" customWidth="1"/>
    <col min="5" max="6" width="16.7109375" style="74" customWidth="1"/>
    <col min="7" max="16384" width="9" style="74"/>
  </cols>
  <sheetData>
    <row r="1" spans="1:12" x14ac:dyDescent="0.2">
      <c r="A1" s="268"/>
    </row>
    <row r="3" spans="1:12" ht="54" x14ac:dyDescent="0.25">
      <c r="B3" s="738" t="s">
        <v>2438</v>
      </c>
      <c r="C3" s="62"/>
      <c r="E3" s="62"/>
      <c r="F3" s="62"/>
      <c r="G3" s="62"/>
    </row>
    <row r="4" spans="1:12" ht="36"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3623</v>
      </c>
      <c r="C7" s="6"/>
      <c r="D7" s="6"/>
      <c r="E7" s="41"/>
      <c r="F7" s="6"/>
      <c r="G7" s="86"/>
      <c r="I7" s="6"/>
      <c r="J7" s="83"/>
      <c r="K7" s="83"/>
      <c r="L7" s="83"/>
    </row>
    <row r="8" spans="1:12" ht="15.75" x14ac:dyDescent="0.2">
      <c r="B8" s="8"/>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40" spans="2:6" x14ac:dyDescent="0.2">
      <c r="C40" s="105"/>
    </row>
    <row r="41" spans="2:6" ht="31.5" x14ac:dyDescent="0.25">
      <c r="B41" s="743" t="s">
        <v>2463</v>
      </c>
    </row>
    <row r="43" spans="2:6" ht="25.5" x14ac:dyDescent="0.2">
      <c r="B43" s="201" t="s">
        <v>2466</v>
      </c>
    </row>
    <row r="44" spans="2:6" ht="51" customHeight="1" x14ac:dyDescent="0.2">
      <c r="B44" s="81" t="s">
        <v>2453</v>
      </c>
      <c r="C44" s="81" t="s">
        <v>2454</v>
      </c>
      <c r="D44" s="81" t="s">
        <v>2455</v>
      </c>
      <c r="E44" s="81" t="s">
        <v>2456</v>
      </c>
      <c r="F44" s="82" t="s">
        <v>2457</v>
      </c>
    </row>
    <row r="45" spans="2:6" ht="174.75" customHeight="1" x14ac:dyDescent="0.2">
      <c r="B45" s="131" t="s">
        <v>2302</v>
      </c>
      <c r="C45" s="131"/>
      <c r="D45" s="579" t="s">
        <v>2475</v>
      </c>
      <c r="E45" s="142">
        <v>1</v>
      </c>
      <c r="F45" s="68"/>
    </row>
    <row r="46" spans="2:6" ht="78.75" x14ac:dyDescent="0.2">
      <c r="B46" s="129" t="s">
        <v>1984</v>
      </c>
      <c r="C46" s="131"/>
      <c r="D46" s="131" t="s">
        <v>2235</v>
      </c>
      <c r="E46" s="131" t="s">
        <v>21</v>
      </c>
      <c r="F46" s="68"/>
    </row>
    <row r="47" spans="2:6" ht="78.75" x14ac:dyDescent="0.2">
      <c r="B47" s="131" t="s">
        <v>1978</v>
      </c>
      <c r="C47" s="131"/>
      <c r="D47" s="137" t="s">
        <v>2232</v>
      </c>
      <c r="E47" s="131" t="s">
        <v>25</v>
      </c>
      <c r="F47" s="68"/>
    </row>
    <row r="50" spans="2:6" ht="27.75" customHeight="1" x14ac:dyDescent="0.2">
      <c r="B50" s="201" t="s">
        <v>2467</v>
      </c>
    </row>
    <row r="51" spans="2:6" ht="168.75" x14ac:dyDescent="0.2">
      <c r="B51" s="636" t="s">
        <v>1907</v>
      </c>
      <c r="C51" s="137"/>
      <c r="D51" s="579" t="s">
        <v>2260</v>
      </c>
      <c r="E51" s="579" t="s">
        <v>1213</v>
      </c>
      <c r="F51" s="68"/>
    </row>
    <row r="52" spans="2:6" x14ac:dyDescent="0.2">
      <c r="D52" s="74" t="s">
        <v>30</v>
      </c>
    </row>
    <row r="55" spans="2:6" ht="25.5" x14ac:dyDescent="0.2">
      <c r="B55" s="744" t="s">
        <v>2461</v>
      </c>
    </row>
    <row r="56" spans="2:6" ht="37.5" customHeight="1" x14ac:dyDescent="0.2">
      <c r="B56" s="1664" t="s">
        <v>3251</v>
      </c>
      <c r="C56" s="1584"/>
      <c r="D56" s="1702" t="s">
        <v>2890</v>
      </c>
      <c r="E56" s="1703"/>
      <c r="F56" s="1703"/>
    </row>
    <row r="57" spans="2:6" ht="48" customHeight="1" x14ac:dyDescent="0.2">
      <c r="B57" s="1664" t="s">
        <v>3252</v>
      </c>
      <c r="C57" s="1584"/>
      <c r="D57" s="1702" t="s">
        <v>2891</v>
      </c>
      <c r="E57" s="1703"/>
      <c r="F57" s="1703"/>
    </row>
  </sheetData>
  <sheetProtection algorithmName="SHA-512" hashValue="BG1UAvSpFzAl4Gl/IYNJs2HCI0MYgHKyT26z6KRphumUJRRdzuBWlFpQrDUh/L2wIEsrfVasLQO0dvW6YUIkDg==" saltValue="tSAXkbXSEDh7VBCS4uI8Hw==" spinCount="100000" sheet="1" selectLockedCells="1"/>
  <customSheetViews>
    <customSheetView guid="{6425AD40-BB5F-4DDC-B7E5-93EC90B05160}" showGridLines="0" showRuler="0" topLeftCell="A9">
      <selection activeCell="F46" sqref="F4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topLeftCell="A9">
      <selection activeCell="F46" sqref="F4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500-000000000000}">
      <formula1>Felder</formula1>
    </dataValidation>
  </dataValidations>
  <hyperlinks>
    <hyperlink ref="E11" location="Inhalt!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73"/>
  <dimension ref="A1:J62"/>
  <sheetViews>
    <sheetView workbookViewId="0"/>
  </sheetViews>
  <sheetFormatPr baseColWidth="10" defaultColWidth="9" defaultRowHeight="14.25" x14ac:dyDescent="0.2"/>
  <cols>
    <col min="1" max="1" width="2.85546875" style="74" customWidth="1"/>
    <col min="2" max="2" width="63.85546875" style="74" customWidth="1"/>
    <col min="3" max="4" width="31.85546875" style="74" customWidth="1"/>
    <col min="5" max="6" width="16.7109375" style="74" customWidth="1"/>
    <col min="7" max="16384" width="9" style="74"/>
  </cols>
  <sheetData>
    <row r="1" spans="1:10" x14ac:dyDescent="0.2">
      <c r="A1" s="268"/>
    </row>
    <row r="3" spans="1:10" ht="36" x14ac:dyDescent="0.25">
      <c r="B3" s="738" t="s">
        <v>2438</v>
      </c>
      <c r="C3" s="62"/>
      <c r="E3" s="62"/>
      <c r="F3" s="62"/>
    </row>
    <row r="4" spans="1:10" ht="34.5" customHeight="1" x14ac:dyDescent="0.25">
      <c r="B4" s="739" t="s">
        <v>2448</v>
      </c>
      <c r="C4" s="62"/>
      <c r="D4" s="62"/>
      <c r="E4" s="84"/>
    </row>
    <row r="5" spans="1:10" ht="14.25" customHeight="1" x14ac:dyDescent="0.2">
      <c r="B5" s="6"/>
      <c r="C5" s="6"/>
      <c r="D5" s="6"/>
      <c r="E5" s="84"/>
      <c r="G5" s="83"/>
      <c r="H5" s="83"/>
      <c r="I5" s="83"/>
      <c r="J5" s="83"/>
    </row>
    <row r="6" spans="1:10" ht="14.25" customHeight="1" x14ac:dyDescent="0.2">
      <c r="B6" s="105"/>
      <c r="C6" s="6"/>
      <c r="D6" s="6"/>
      <c r="E6" s="41"/>
      <c r="G6" s="83"/>
      <c r="H6" s="83"/>
      <c r="I6" s="83"/>
      <c r="J6" s="83"/>
    </row>
    <row r="7" spans="1:10" ht="31.5" x14ac:dyDescent="0.2">
      <c r="B7" s="764" t="s">
        <v>3624</v>
      </c>
      <c r="C7" s="6"/>
      <c r="D7" s="6"/>
      <c r="E7" s="41"/>
      <c r="F7" s="6"/>
      <c r="G7" s="6"/>
      <c r="H7" s="83"/>
      <c r="I7" s="83"/>
      <c r="J7" s="83"/>
    </row>
    <row r="8" spans="1:10" ht="25.5" x14ac:dyDescent="0.2">
      <c r="B8" s="867" t="s">
        <v>3170</v>
      </c>
      <c r="C8" s="6"/>
      <c r="D8" s="6"/>
      <c r="E8" s="41" t="str">
        <f>Inhalt!$C$7</f>
        <v>V. OncoBox: N1.1.1 (231215)</v>
      </c>
      <c r="G8" s="6"/>
      <c r="H8" s="83"/>
      <c r="I8" s="83"/>
      <c r="J8" s="83"/>
    </row>
    <row r="9" spans="1:10" ht="15.75" x14ac:dyDescent="0.2">
      <c r="E9" s="41" t="str">
        <f>Inhalt!$C$8</f>
        <v>V. Spezifikation: N1.1.1 (231215)</v>
      </c>
      <c r="G9" s="6"/>
    </row>
    <row r="10" spans="1:10" x14ac:dyDescent="0.2">
      <c r="E10" s="154"/>
    </row>
    <row r="11" spans="1:10" ht="27" customHeight="1" x14ac:dyDescent="0.25">
      <c r="E11" s="1590" t="s">
        <v>1735</v>
      </c>
      <c r="F11" s="1591"/>
    </row>
    <row r="32" s="74" customFormat="1" x14ac:dyDescent="0.2"/>
    <row r="42" spans="2:6" x14ac:dyDescent="0.2">
      <c r="C42" s="105"/>
    </row>
    <row r="43" spans="2:6" ht="31.5" x14ac:dyDescent="0.25">
      <c r="B43" s="743" t="s">
        <v>2463</v>
      </c>
    </row>
    <row r="45" spans="2:6" ht="25.5" x14ac:dyDescent="0.2">
      <c r="B45" s="201" t="s">
        <v>2466</v>
      </c>
    </row>
    <row r="46" spans="2:6" ht="54" customHeight="1" x14ac:dyDescent="0.2">
      <c r="B46" s="81" t="s">
        <v>2453</v>
      </c>
      <c r="C46" s="81" t="s">
        <v>2454</v>
      </c>
      <c r="D46" s="81" t="s">
        <v>2455</v>
      </c>
      <c r="E46" s="81" t="s">
        <v>2456</v>
      </c>
      <c r="F46" s="82" t="s">
        <v>2457</v>
      </c>
    </row>
    <row r="47" spans="2:6" ht="181.5" customHeight="1" x14ac:dyDescent="0.2">
      <c r="B47" s="129" t="s">
        <v>2302</v>
      </c>
      <c r="C47" s="129"/>
      <c r="D47" s="579" t="s">
        <v>2475</v>
      </c>
      <c r="E47" s="162">
        <v>1</v>
      </c>
      <c r="F47" s="68"/>
    </row>
    <row r="48" spans="2:6" ht="78.75" x14ac:dyDescent="0.2">
      <c r="B48" s="129" t="s">
        <v>1984</v>
      </c>
      <c r="C48" s="131"/>
      <c r="D48" s="131" t="s">
        <v>2231</v>
      </c>
      <c r="E48" s="131" t="s">
        <v>21</v>
      </c>
      <c r="F48" s="68"/>
    </row>
    <row r="49" spans="2:6" ht="78.75" x14ac:dyDescent="0.2">
      <c r="B49" s="131" t="s">
        <v>1978</v>
      </c>
      <c r="C49" s="131"/>
      <c r="D49" s="137" t="s">
        <v>2259</v>
      </c>
      <c r="E49" s="129" t="s">
        <v>25</v>
      </c>
      <c r="F49" s="68"/>
    </row>
    <row r="50" spans="2:6" ht="33.75" x14ac:dyDescent="0.2">
      <c r="B50" s="131" t="s">
        <v>1901</v>
      </c>
      <c r="C50" s="131"/>
      <c r="D50" s="137" t="s">
        <v>280</v>
      </c>
      <c r="E50" s="131">
        <v>1</v>
      </c>
      <c r="F50" s="12"/>
    </row>
    <row r="53" spans="2:6" ht="27.75" customHeight="1" x14ac:dyDescent="0.2">
      <c r="B53" s="201" t="s">
        <v>2883</v>
      </c>
    </row>
    <row r="54" spans="2:6" ht="78.75" x14ac:dyDescent="0.2">
      <c r="B54" s="137" t="s">
        <v>1902</v>
      </c>
      <c r="C54" s="137"/>
      <c r="D54" s="137" t="s">
        <v>2261</v>
      </c>
      <c r="E54" s="137">
        <v>1</v>
      </c>
      <c r="F54" s="12"/>
    </row>
    <row r="55" spans="2:6" x14ac:dyDescent="0.2">
      <c r="D55" s="74" t="s">
        <v>30</v>
      </c>
    </row>
    <row r="58" spans="2:6" ht="25.5" x14ac:dyDescent="0.2">
      <c r="B58" s="744" t="s">
        <v>2461</v>
      </c>
    </row>
    <row r="59" spans="2:6" ht="56.25" customHeight="1" x14ac:dyDescent="0.2">
      <c r="B59" s="1664" t="s">
        <v>2508</v>
      </c>
      <c r="C59" s="1692"/>
      <c r="D59" s="1583" t="s">
        <v>2265</v>
      </c>
      <c r="E59" s="1691"/>
      <c r="F59" s="1640"/>
    </row>
    <row r="60" spans="2:6" ht="38.25" customHeight="1" x14ac:dyDescent="0.2">
      <c r="B60" s="1664" t="s">
        <v>2262</v>
      </c>
      <c r="C60" s="1692"/>
      <c r="D60" s="1583" t="s">
        <v>2266</v>
      </c>
      <c r="E60" s="1691"/>
      <c r="F60" s="1640"/>
    </row>
    <row r="61" spans="2:6" ht="48.75" customHeight="1" x14ac:dyDescent="0.2">
      <c r="B61" s="1664" t="s">
        <v>2263</v>
      </c>
      <c r="C61" s="1667"/>
      <c r="D61" s="1583" t="s">
        <v>2267</v>
      </c>
      <c r="E61" s="1667"/>
      <c r="F61" s="1706"/>
    </row>
    <row r="62" spans="2:6" ht="36.75" customHeight="1" x14ac:dyDescent="0.2">
      <c r="B62" s="1664" t="s">
        <v>2264</v>
      </c>
      <c r="C62" s="1667"/>
      <c r="D62" s="1583" t="s">
        <v>2268</v>
      </c>
      <c r="E62" s="1691"/>
      <c r="F62" s="1640"/>
    </row>
  </sheetData>
  <sheetProtection algorithmName="SHA-512" hashValue="U1uIk7s5T36XZWM7nez5n7FmzsD3HcTKfbzeptZ4PbskYb8QkNYpjJl9MRYkBxVFygOM+oezSn9PQs6UHwOj8A==" saltValue="HYd2eYdVeumBc53P5smeFA==" spinCount="100000"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1:C61"/>
    <mergeCell ref="D61:F61"/>
    <mergeCell ref="B62:C62"/>
    <mergeCell ref="D62:F62"/>
    <mergeCell ref="E11:F11"/>
    <mergeCell ref="B59:C59"/>
    <mergeCell ref="D59:F59"/>
    <mergeCell ref="B60:C60"/>
    <mergeCell ref="D60:F60"/>
  </mergeCells>
  <dataValidations count="1">
    <dataValidation type="list" allowBlank="1" showInputMessage="1" sqref="B54 B47:B50" xr:uid="{00000000-0002-0000-2600-000000000000}">
      <formula1>Felder</formula1>
    </dataValidation>
  </dataValidations>
  <hyperlinks>
    <hyperlink ref="E11" location="Inhalt!A1" display="Zurück zum Inhaltsverzeichnis" xr:uid="{00000000-0004-0000-2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70"/>
  <dimension ref="A1:I89"/>
  <sheetViews>
    <sheetView workbookViewId="0"/>
  </sheetViews>
  <sheetFormatPr baseColWidth="10" defaultColWidth="9" defaultRowHeight="14.25" x14ac:dyDescent="0.2"/>
  <cols>
    <col min="1" max="1" width="2.85546875" style="74" customWidth="1"/>
    <col min="2" max="2" width="52.85546875" style="74" customWidth="1"/>
    <col min="3" max="4" width="31.85546875" style="74" customWidth="1"/>
    <col min="5" max="6" width="16.7109375" style="74" customWidth="1"/>
    <col min="7" max="7" width="9" style="74"/>
    <col min="8" max="8" width="20.85546875" style="74" customWidth="1"/>
    <col min="9" max="16384" width="9" style="74"/>
  </cols>
  <sheetData>
    <row r="1" spans="1:9" x14ac:dyDescent="0.2">
      <c r="A1" s="268"/>
    </row>
    <row r="3" spans="1:9" ht="54" x14ac:dyDescent="0.25">
      <c r="B3" s="738" t="s">
        <v>2438</v>
      </c>
      <c r="C3" s="62"/>
      <c r="E3" s="62"/>
      <c r="F3" s="62"/>
      <c r="G3" s="62"/>
    </row>
    <row r="4" spans="1:9" ht="33.75" customHeight="1" x14ac:dyDescent="0.25">
      <c r="B4" s="739" t="s">
        <v>2448</v>
      </c>
      <c r="C4" s="62"/>
      <c r="D4" s="62"/>
      <c r="E4" s="84"/>
      <c r="G4" s="85"/>
    </row>
    <row r="5" spans="1:9" ht="14.25" customHeight="1" x14ac:dyDescent="0.2">
      <c r="B5" s="6"/>
      <c r="C5" s="6"/>
      <c r="D5" s="6"/>
      <c r="E5" s="84"/>
      <c r="G5" s="84"/>
      <c r="H5" s="83"/>
      <c r="I5" s="83"/>
    </row>
    <row r="6" spans="1:9" ht="14.25" customHeight="1" x14ac:dyDescent="0.2">
      <c r="B6" s="105"/>
      <c r="C6" s="6"/>
      <c r="D6" s="6"/>
      <c r="E6" s="41"/>
      <c r="G6" s="84"/>
      <c r="H6" s="83"/>
      <c r="I6" s="83"/>
    </row>
    <row r="7" spans="1:9" ht="31.5" x14ac:dyDescent="0.2">
      <c r="B7" s="764" t="s">
        <v>3625</v>
      </c>
      <c r="C7" s="6"/>
      <c r="D7" s="6"/>
      <c r="E7" s="41"/>
      <c r="F7" s="6"/>
      <c r="G7" s="86"/>
      <c r="H7" s="83"/>
      <c r="I7" s="83"/>
    </row>
    <row r="8" spans="1:9" ht="25.5" x14ac:dyDescent="0.2">
      <c r="B8" s="1031" t="s">
        <v>2152</v>
      </c>
      <c r="C8" s="639"/>
      <c r="D8" s="6"/>
      <c r="E8" s="41" t="str">
        <f>Inhalt!$C$7</f>
        <v>V. OncoBox: N1.1.1 (231215)</v>
      </c>
      <c r="G8" s="86"/>
      <c r="H8" s="83"/>
      <c r="I8" s="83"/>
    </row>
    <row r="9" spans="1:9" x14ac:dyDescent="0.2">
      <c r="E9" s="41" t="str">
        <f>Inhalt!$C$8</f>
        <v>V. Spezifikation: N1.1.1 (231215)</v>
      </c>
      <c r="G9" s="86"/>
    </row>
    <row r="10" spans="1:9" x14ac:dyDescent="0.2">
      <c r="E10" s="154"/>
      <c r="G10" s="41"/>
    </row>
    <row r="11" spans="1:9" ht="27" customHeight="1" x14ac:dyDescent="0.25">
      <c r="E11" s="1590" t="s">
        <v>1735</v>
      </c>
      <c r="F11" s="1591"/>
    </row>
    <row r="17" s="74" customFormat="1" x14ac:dyDescent="0.2"/>
    <row r="18" s="74" customFormat="1" x14ac:dyDescent="0.2"/>
    <row r="19" s="74" customFormat="1" x14ac:dyDescent="0.2"/>
    <row r="20" s="74" customFormat="1" x14ac:dyDescent="0.2"/>
    <row r="21" s="74" customFormat="1" x14ac:dyDescent="0.2"/>
    <row r="22" s="74" customFormat="1" x14ac:dyDescent="0.2"/>
    <row r="23" s="74" customFormat="1" x14ac:dyDescent="0.2"/>
    <row r="24" s="74" customFormat="1" x14ac:dyDescent="0.2"/>
    <row r="25" s="74" customFormat="1" x14ac:dyDescent="0.2"/>
    <row r="26" s="74" customFormat="1" x14ac:dyDescent="0.2"/>
    <row r="37" s="74" customFormat="1" x14ac:dyDescent="0.2"/>
    <row r="38" s="74" customFormat="1" x14ac:dyDescent="0.2"/>
    <row r="39" s="74" customFormat="1" x14ac:dyDescent="0.2"/>
    <row r="40" s="74" customFormat="1" x14ac:dyDescent="0.2"/>
    <row r="41" s="74" customFormat="1" x14ac:dyDescent="0.2"/>
    <row r="42" s="74" customFormat="1" x14ac:dyDescent="0.2"/>
    <row r="43" s="74" customFormat="1" x14ac:dyDescent="0.2"/>
    <row r="44" s="74" customFormat="1" x14ac:dyDescent="0.2"/>
    <row r="45" s="74" customFormat="1" x14ac:dyDescent="0.2"/>
    <row r="46" s="74" customFormat="1" x14ac:dyDescent="0.2"/>
    <row r="47" s="74" customFormat="1" x14ac:dyDescent="0.2"/>
    <row r="48" s="74" customFormat="1" x14ac:dyDescent="0.2"/>
    <row r="49" spans="2:7" x14ac:dyDescent="0.2">
      <c r="B49" s="883"/>
      <c r="C49" s="883"/>
      <c r="D49" s="883"/>
      <c r="E49" s="883"/>
      <c r="F49" s="883"/>
      <c r="G49" s="883"/>
    </row>
    <row r="50" spans="2:7" x14ac:dyDescent="0.2">
      <c r="B50" s="883"/>
      <c r="C50" s="883"/>
      <c r="D50" s="883"/>
      <c r="E50" s="883"/>
      <c r="F50" s="883"/>
      <c r="G50" s="883"/>
    </row>
    <row r="51" spans="2:7" x14ac:dyDescent="0.2">
      <c r="B51" s="883"/>
      <c r="C51" s="883"/>
      <c r="D51" s="883"/>
      <c r="E51" s="883"/>
      <c r="F51" s="883"/>
      <c r="G51" s="883"/>
    </row>
    <row r="52" spans="2:7" x14ac:dyDescent="0.2">
      <c r="B52" s="883"/>
      <c r="C52" s="883"/>
      <c r="D52" s="883"/>
      <c r="E52" s="883"/>
      <c r="F52" s="883"/>
      <c r="G52" s="883"/>
    </row>
    <row r="53" spans="2:7" x14ac:dyDescent="0.2">
      <c r="B53" s="883"/>
      <c r="C53" s="883"/>
      <c r="D53" s="883"/>
      <c r="E53" s="883"/>
      <c r="F53" s="883"/>
      <c r="G53" s="883"/>
    </row>
    <row r="54" spans="2:7" x14ac:dyDescent="0.2">
      <c r="B54" s="883"/>
      <c r="C54" s="883"/>
      <c r="D54" s="883"/>
      <c r="E54" s="883"/>
      <c r="F54" s="883"/>
      <c r="G54" s="883"/>
    </row>
    <row r="55" spans="2:7" x14ac:dyDescent="0.2">
      <c r="B55" s="883"/>
      <c r="C55" s="883"/>
      <c r="D55" s="883"/>
      <c r="E55" s="883"/>
      <c r="F55" s="883"/>
      <c r="G55" s="883"/>
    </row>
    <row r="56" spans="2:7" x14ac:dyDescent="0.2">
      <c r="B56" s="883"/>
      <c r="C56" s="883"/>
      <c r="D56" s="883"/>
      <c r="E56" s="883"/>
      <c r="F56" s="883"/>
      <c r="G56" s="883"/>
    </row>
    <row r="57" spans="2:7" x14ac:dyDescent="0.2">
      <c r="B57" s="883"/>
      <c r="C57" s="883"/>
      <c r="D57" s="883"/>
      <c r="E57" s="883"/>
      <c r="F57" s="883"/>
      <c r="G57" s="883"/>
    </row>
    <row r="58" spans="2:7" x14ac:dyDescent="0.2">
      <c r="B58" s="883"/>
      <c r="C58" s="883"/>
      <c r="D58" s="883"/>
      <c r="E58" s="883"/>
      <c r="F58" s="883"/>
      <c r="G58" s="883"/>
    </row>
    <row r="59" spans="2:7" x14ac:dyDescent="0.2">
      <c r="B59" s="883"/>
      <c r="C59" s="883"/>
      <c r="D59" s="883"/>
      <c r="E59" s="883"/>
      <c r="F59" s="883"/>
      <c r="G59" s="883"/>
    </row>
    <row r="60" spans="2:7" x14ac:dyDescent="0.2">
      <c r="B60" s="883"/>
      <c r="C60" s="883"/>
      <c r="D60" s="883"/>
      <c r="E60" s="883"/>
      <c r="F60" s="883"/>
      <c r="G60" s="883"/>
    </row>
    <row r="61" spans="2:7" x14ac:dyDescent="0.2">
      <c r="B61" s="883"/>
      <c r="C61" s="883"/>
      <c r="D61" s="883"/>
      <c r="E61" s="883"/>
      <c r="F61" s="883"/>
      <c r="G61" s="883"/>
    </row>
    <row r="62" spans="2:7" x14ac:dyDescent="0.2">
      <c r="B62" s="883"/>
      <c r="C62" s="883"/>
      <c r="D62" s="883"/>
      <c r="E62" s="883"/>
      <c r="F62" s="883"/>
      <c r="G62" s="883"/>
    </row>
    <row r="63" spans="2:7" x14ac:dyDescent="0.2">
      <c r="B63" s="883"/>
      <c r="C63" s="883"/>
      <c r="D63" s="883"/>
      <c r="E63" s="883"/>
      <c r="F63" s="883"/>
      <c r="G63" s="883"/>
    </row>
    <row r="64" spans="2:7" x14ac:dyDescent="0.2">
      <c r="B64" s="883"/>
      <c r="C64" s="883"/>
      <c r="D64" s="883"/>
      <c r="E64" s="883"/>
      <c r="F64" s="883"/>
      <c r="G64" s="883"/>
    </row>
    <row r="65" spans="2:8" x14ac:dyDescent="0.2">
      <c r="B65" s="883"/>
      <c r="C65" s="883"/>
      <c r="D65" s="883"/>
      <c r="E65" s="883"/>
      <c r="F65" s="883"/>
      <c r="G65" s="883"/>
    </row>
    <row r="66" spans="2:8" x14ac:dyDescent="0.2">
      <c r="B66" s="883"/>
      <c r="C66" s="883"/>
      <c r="D66" s="883"/>
      <c r="E66" s="883"/>
      <c r="F66" s="883"/>
      <c r="G66" s="883"/>
    </row>
    <row r="67" spans="2:8" x14ac:dyDescent="0.2">
      <c r="B67" s="883"/>
      <c r="C67" s="883"/>
      <c r="D67" s="883"/>
      <c r="E67" s="883"/>
      <c r="F67" s="883"/>
      <c r="G67" s="883"/>
    </row>
    <row r="68" spans="2:8" x14ac:dyDescent="0.2">
      <c r="B68" s="883"/>
      <c r="C68" s="883"/>
      <c r="D68" s="883"/>
      <c r="E68" s="883"/>
      <c r="F68" s="883"/>
      <c r="G68" s="883"/>
    </row>
    <row r="69" spans="2:8" x14ac:dyDescent="0.2">
      <c r="B69" s="883"/>
      <c r="C69" s="883"/>
      <c r="D69" s="883"/>
      <c r="E69" s="883"/>
      <c r="F69" s="883"/>
      <c r="G69" s="883"/>
    </row>
    <row r="70" spans="2:8" x14ac:dyDescent="0.2">
      <c r="B70" s="883"/>
      <c r="C70" s="883"/>
      <c r="D70" s="883"/>
      <c r="E70" s="883"/>
      <c r="F70" s="883"/>
      <c r="G70" s="883"/>
    </row>
    <row r="71" spans="2:8" x14ac:dyDescent="0.2">
      <c r="B71" s="883"/>
      <c r="C71" s="883"/>
      <c r="D71" s="883"/>
      <c r="E71" s="883"/>
      <c r="F71" s="883"/>
      <c r="G71" s="883"/>
    </row>
    <row r="72" spans="2:8" x14ac:dyDescent="0.2">
      <c r="B72" s="883"/>
      <c r="C72" s="883"/>
      <c r="D72" s="883"/>
      <c r="E72" s="883"/>
      <c r="F72" s="883"/>
      <c r="G72" s="883"/>
    </row>
    <row r="73" spans="2:8" x14ac:dyDescent="0.2">
      <c r="B73" s="883"/>
      <c r="C73" s="883"/>
      <c r="D73" s="883"/>
      <c r="E73" s="883"/>
      <c r="F73" s="883"/>
      <c r="G73" s="883"/>
    </row>
    <row r="74" spans="2:8" x14ac:dyDescent="0.2">
      <c r="B74" s="883"/>
      <c r="C74" s="883"/>
      <c r="D74" s="883"/>
      <c r="E74" s="883"/>
      <c r="F74" s="883"/>
      <c r="G74" s="883"/>
    </row>
    <row r="75" spans="2:8" x14ac:dyDescent="0.2">
      <c r="B75" s="883"/>
      <c r="C75" s="883"/>
      <c r="D75" s="883"/>
      <c r="E75" s="883"/>
      <c r="F75" s="883"/>
      <c r="G75" s="883"/>
    </row>
    <row r="76" spans="2:8" x14ac:dyDescent="0.2">
      <c r="B76" s="883"/>
      <c r="C76" s="883"/>
      <c r="D76" s="883"/>
      <c r="E76" s="883"/>
      <c r="F76" s="883"/>
      <c r="G76" s="883"/>
    </row>
    <row r="77" spans="2:8" x14ac:dyDescent="0.2">
      <c r="B77" s="77"/>
      <c r="C77" s="77"/>
      <c r="D77" s="77"/>
      <c r="E77" s="77"/>
      <c r="F77" s="77"/>
    </row>
    <row r="78" spans="2:8" ht="25.5" x14ac:dyDescent="0.2">
      <c r="B78" s="744" t="s">
        <v>2461</v>
      </c>
    </row>
    <row r="79" spans="2:8" ht="61.5" customHeight="1" x14ac:dyDescent="0.25">
      <c r="B79" s="1664" t="s">
        <v>2269</v>
      </c>
      <c r="C79" s="1708"/>
      <c r="D79" s="1649" t="s">
        <v>3462</v>
      </c>
      <c r="E79" s="1649"/>
      <c r="F79" s="1597"/>
      <c r="H79" s="635"/>
    </row>
    <row r="80" spans="2:8" ht="57" customHeight="1" x14ac:dyDescent="0.25">
      <c r="B80" s="1642" t="s">
        <v>2270</v>
      </c>
      <c r="C80" s="1707"/>
      <c r="D80" s="1649" t="s">
        <v>2274</v>
      </c>
      <c r="E80" s="1649"/>
      <c r="F80" s="1597"/>
      <c r="H80" s="635"/>
    </row>
    <row r="81" spans="2:8" ht="37.5" customHeight="1" x14ac:dyDescent="0.25">
      <c r="B81" s="1650" t="s">
        <v>2271</v>
      </c>
      <c r="C81" s="1704"/>
      <c r="D81" s="1197" t="s">
        <v>2275</v>
      </c>
      <c r="E81" s="1197"/>
      <c r="F81" s="1607"/>
      <c r="H81" s="635"/>
    </row>
    <row r="82" spans="2:8" ht="39" customHeight="1" x14ac:dyDescent="0.2">
      <c r="B82" s="1650" t="s">
        <v>2272</v>
      </c>
      <c r="C82" s="1704"/>
      <c r="D82" s="1197" t="s">
        <v>2072</v>
      </c>
      <c r="E82" s="1197"/>
      <c r="F82" s="1660"/>
      <c r="H82" s="635"/>
    </row>
    <row r="83" spans="2:8" ht="30.75" customHeight="1" x14ac:dyDescent="0.2">
      <c r="B83" s="1669" t="s">
        <v>2614</v>
      </c>
      <c r="C83" s="1709"/>
      <c r="D83" s="1611" t="s">
        <v>2615</v>
      </c>
      <c r="E83" s="1611"/>
      <c r="F83" s="1710"/>
      <c r="H83" s="635"/>
    </row>
    <row r="84" spans="2:8" ht="37.5" customHeight="1" x14ac:dyDescent="0.2">
      <c r="B84" s="1603" t="s">
        <v>2273</v>
      </c>
      <c r="C84" s="1605"/>
      <c r="D84" s="1197" t="s">
        <v>2072</v>
      </c>
      <c r="E84" s="1197"/>
      <c r="F84" s="1660"/>
      <c r="H84" s="635"/>
    </row>
    <row r="85" spans="2:8" ht="34.5" customHeight="1" x14ac:dyDescent="0.2">
      <c r="B85" s="1650" t="s">
        <v>3070</v>
      </c>
      <c r="C85" s="1704"/>
      <c r="D85" s="1197" t="s">
        <v>3060</v>
      </c>
      <c r="E85" s="1197"/>
      <c r="F85" s="1660"/>
      <c r="H85" s="635"/>
    </row>
    <row r="86" spans="2:8" ht="34.5" customHeight="1" x14ac:dyDescent="0.2">
      <c r="B86" s="1711" t="s">
        <v>3463</v>
      </c>
      <c r="C86" s="1712"/>
      <c r="D86" s="1713" t="s">
        <v>3071</v>
      </c>
      <c r="E86" s="1713"/>
      <c r="F86" s="1714"/>
      <c r="H86" s="635"/>
    </row>
    <row r="87" spans="2:8" ht="65.25" customHeight="1" x14ac:dyDescent="0.2">
      <c r="B87" s="1603" t="s">
        <v>3464</v>
      </c>
      <c r="C87" s="1604"/>
      <c r="D87" s="1715" t="s">
        <v>3171</v>
      </c>
      <c r="E87" s="1715"/>
      <c r="F87" s="1716"/>
    </row>
    <row r="88" spans="2:8" ht="63" customHeight="1" x14ac:dyDescent="0.2">
      <c r="B88" s="1603" t="s">
        <v>3465</v>
      </c>
      <c r="C88" s="1605"/>
      <c r="D88" s="1715" t="s">
        <v>3172</v>
      </c>
      <c r="E88" s="1715"/>
      <c r="F88" s="1716"/>
    </row>
    <row r="89" spans="2:8" ht="53.25" customHeight="1" x14ac:dyDescent="0.2">
      <c r="B89" s="1603" t="s">
        <v>3466</v>
      </c>
      <c r="C89" s="1604"/>
      <c r="D89" s="1715" t="s">
        <v>3173</v>
      </c>
      <c r="E89" s="1715"/>
      <c r="F89" s="1716"/>
    </row>
  </sheetData>
  <sheetProtection algorithmName="SHA-512" hashValue="YP10tZUSsOH3GzPbHkau/+d7LYGxNkVWeQmhk8aPYjRz+S0mIa96ih18seznb5vSkvY4Dqzhy5HTavN4SPOZHQ==" saltValue="x+tOGyDh8SynH4yjV3oSRg==" spinCount="100000"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B87:C87"/>
    <mergeCell ref="D87:F87"/>
    <mergeCell ref="B88:C88"/>
    <mergeCell ref="D88:F88"/>
    <mergeCell ref="B89:C89"/>
    <mergeCell ref="D89:F89"/>
    <mergeCell ref="D84:F84"/>
    <mergeCell ref="B83:C83"/>
    <mergeCell ref="D83:F83"/>
    <mergeCell ref="B86:C86"/>
    <mergeCell ref="D86:F86"/>
    <mergeCell ref="B85:C85"/>
    <mergeCell ref="D85:F85"/>
    <mergeCell ref="B84:C84"/>
    <mergeCell ref="E11:F11"/>
    <mergeCell ref="B80:C80"/>
    <mergeCell ref="D80:F80"/>
    <mergeCell ref="B82:C82"/>
    <mergeCell ref="D82:F82"/>
    <mergeCell ref="B81:C81"/>
    <mergeCell ref="D81:F81"/>
    <mergeCell ref="B79:C79"/>
    <mergeCell ref="D79:F79"/>
  </mergeCells>
  <hyperlinks>
    <hyperlink ref="E11" location="Inhalt!A1" display="Zurück zum Inhaltsverzeichnis" xr:uid="{00000000-0004-0000-2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66"/>
  <dimension ref="A1:H63"/>
  <sheetViews>
    <sheetView workbookViewId="0"/>
  </sheetViews>
  <sheetFormatPr baseColWidth="10" defaultColWidth="9" defaultRowHeight="14.25" x14ac:dyDescent="0.2"/>
  <cols>
    <col min="1" max="1" width="2.85546875" style="74" customWidth="1"/>
    <col min="2" max="2" width="68.5703125" style="74" customWidth="1"/>
    <col min="3" max="4" width="31.85546875" style="74" customWidth="1"/>
    <col min="5" max="6" width="16.7109375" style="74" customWidth="1"/>
    <col min="7" max="16384" width="9" style="74"/>
  </cols>
  <sheetData>
    <row r="1" spans="1:8" x14ac:dyDescent="0.2">
      <c r="A1" s="268"/>
    </row>
    <row r="3" spans="1:8" ht="36" x14ac:dyDescent="0.25">
      <c r="B3" s="738" t="s">
        <v>2438</v>
      </c>
      <c r="C3" s="62"/>
      <c r="E3" s="62"/>
      <c r="F3" s="62"/>
      <c r="G3" s="62"/>
    </row>
    <row r="4" spans="1:8" ht="39.75" customHeight="1" x14ac:dyDescent="0.25">
      <c r="B4" s="739" t="s">
        <v>2448</v>
      </c>
      <c r="C4" s="62"/>
      <c r="D4" s="62"/>
      <c r="E4" s="84"/>
      <c r="G4" s="85"/>
    </row>
    <row r="5" spans="1:8" ht="14.25" customHeight="1" x14ac:dyDescent="0.2">
      <c r="B5" s="6"/>
      <c r="C5" s="6"/>
      <c r="D5" s="6"/>
      <c r="E5" s="84"/>
      <c r="G5" s="84"/>
    </row>
    <row r="6" spans="1:8" ht="14.25" customHeight="1" x14ac:dyDescent="0.2">
      <c r="B6" s="105"/>
      <c r="C6" s="6"/>
      <c r="D6" s="6"/>
      <c r="E6" s="41"/>
      <c r="G6" s="84"/>
    </row>
    <row r="7" spans="1:8" ht="31.5" x14ac:dyDescent="0.2">
      <c r="B7" s="764" t="s">
        <v>3626</v>
      </c>
      <c r="C7" s="6"/>
      <c r="D7" s="6"/>
      <c r="E7" s="41"/>
      <c r="F7" s="6"/>
      <c r="G7" s="86"/>
    </row>
    <row r="8" spans="1:8" ht="25.5" x14ac:dyDescent="0.2">
      <c r="B8" s="867" t="s">
        <v>3170</v>
      </c>
      <c r="C8" s="6"/>
      <c r="D8" s="6"/>
      <c r="E8" s="41" t="str">
        <f>Inhalt!$C$7</f>
        <v>V. OncoBox: N1.1.1 (231215)</v>
      </c>
      <c r="G8" s="86"/>
      <c r="H8" s="6"/>
    </row>
    <row r="9" spans="1:8" ht="15.75" x14ac:dyDescent="0.2">
      <c r="E9" s="41" t="str">
        <f>Inhalt!$C$8</f>
        <v>V. Spezifikation: N1.1.1 (231215)</v>
      </c>
      <c r="G9" s="86"/>
      <c r="H9" s="6"/>
    </row>
    <row r="10" spans="1:8" x14ac:dyDescent="0.2">
      <c r="E10" s="154"/>
      <c r="G10" s="41"/>
    </row>
    <row r="11" spans="1:8" ht="27" customHeight="1" x14ac:dyDescent="0.25">
      <c r="E11" s="1590" t="s">
        <v>1735</v>
      </c>
      <c r="F11" s="1591"/>
    </row>
    <row r="40" spans="2:6" x14ac:dyDescent="0.2">
      <c r="C40" s="105"/>
    </row>
    <row r="41" spans="2:6" ht="31.5" x14ac:dyDescent="0.25">
      <c r="B41" s="743" t="s">
        <v>2463</v>
      </c>
    </row>
    <row r="43" spans="2:6" ht="25.5" x14ac:dyDescent="0.2">
      <c r="B43" s="201" t="s">
        <v>2466</v>
      </c>
    </row>
    <row r="44" spans="2:6" ht="48" customHeight="1" x14ac:dyDescent="0.2">
      <c r="B44" s="81" t="s">
        <v>2453</v>
      </c>
      <c r="C44" s="81" t="s">
        <v>2454</v>
      </c>
      <c r="D44" s="81" t="s">
        <v>2455</v>
      </c>
      <c r="E44" s="81" t="s">
        <v>2456</v>
      </c>
      <c r="F44" s="82" t="s">
        <v>2457</v>
      </c>
    </row>
    <row r="45" spans="2:6" ht="172.5" customHeight="1" x14ac:dyDescent="0.2">
      <c r="B45" s="131" t="s">
        <v>2302</v>
      </c>
      <c r="C45" s="131"/>
      <c r="D45" s="579" t="s">
        <v>2475</v>
      </c>
      <c r="E45" s="142">
        <v>1</v>
      </c>
      <c r="F45" s="68"/>
    </row>
    <row r="46" spans="2:6" ht="78.75" x14ac:dyDescent="0.2">
      <c r="B46" s="131" t="s">
        <v>1978</v>
      </c>
      <c r="C46" s="131"/>
      <c r="D46" s="129" t="s">
        <v>2259</v>
      </c>
      <c r="E46" s="142" t="s">
        <v>26</v>
      </c>
      <c r="F46" s="68"/>
    </row>
    <row r="47" spans="2:6" ht="33.75" x14ac:dyDescent="0.2">
      <c r="B47" s="140" t="s">
        <v>2314</v>
      </c>
      <c r="C47" s="131"/>
      <c r="D47" s="131" t="s">
        <v>113</v>
      </c>
      <c r="E47" s="129" t="s">
        <v>286</v>
      </c>
      <c r="F47" s="212"/>
    </row>
    <row r="48" spans="2:6" ht="46.5" customHeight="1" x14ac:dyDescent="0.2">
      <c r="B48" s="647" t="s">
        <v>2866</v>
      </c>
      <c r="C48" s="1173" t="s">
        <v>3260</v>
      </c>
      <c r="D48" s="647" t="s">
        <v>75</v>
      </c>
      <c r="E48" s="966"/>
      <c r="F48" s="579" t="s">
        <v>2869</v>
      </c>
    </row>
    <row r="49" spans="2:6" ht="46.5" customHeight="1" x14ac:dyDescent="0.2">
      <c r="B49" s="647" t="s">
        <v>2867</v>
      </c>
      <c r="C49" s="1174"/>
      <c r="D49" s="647" t="s">
        <v>76</v>
      </c>
      <c r="E49" s="966"/>
      <c r="F49" s="579" t="s">
        <v>2870</v>
      </c>
    </row>
    <row r="50" spans="2:6" ht="49.5" customHeight="1" x14ac:dyDescent="0.2">
      <c r="B50" s="647" t="s">
        <v>2868</v>
      </c>
      <c r="C50" s="1175"/>
      <c r="D50" s="647" t="s">
        <v>77</v>
      </c>
      <c r="E50" s="966"/>
      <c r="F50" s="579" t="s">
        <v>2869</v>
      </c>
    </row>
    <row r="51" spans="2:6" ht="56.25" x14ac:dyDescent="0.2">
      <c r="B51" s="140" t="s">
        <v>1987</v>
      </c>
      <c r="C51" s="131"/>
      <c r="D51" s="140" t="s">
        <v>2616</v>
      </c>
      <c r="E51" s="140" t="s">
        <v>2617</v>
      </c>
      <c r="F51" s="68"/>
    </row>
    <row r="52" spans="2:6" ht="168.75" x14ac:dyDescent="0.2">
      <c r="B52" s="140" t="s">
        <v>1907</v>
      </c>
      <c r="C52" s="131"/>
      <c r="D52" s="579" t="s">
        <v>2276</v>
      </c>
      <c r="E52" s="579" t="s">
        <v>1213</v>
      </c>
      <c r="F52" s="68"/>
    </row>
    <row r="55" spans="2:6" ht="27.75" customHeight="1" x14ac:dyDescent="0.2">
      <c r="B55" s="201" t="s">
        <v>2883</v>
      </c>
    </row>
    <row r="56" spans="2:6" ht="27.75" customHeight="1" x14ac:dyDescent="0.2">
      <c r="B56" s="579" t="s">
        <v>2482</v>
      </c>
      <c r="C56" s="647"/>
      <c r="D56" s="579" t="s">
        <v>158</v>
      </c>
      <c r="E56" s="579" t="s">
        <v>311</v>
      </c>
      <c r="F56" s="68"/>
    </row>
    <row r="57" spans="2:6" ht="26.25" customHeight="1" x14ac:dyDescent="0.2">
      <c r="B57" s="131" t="s">
        <v>1946</v>
      </c>
      <c r="C57" s="137"/>
      <c r="D57" s="131" t="s">
        <v>155</v>
      </c>
      <c r="E57" s="131" t="s">
        <v>22</v>
      </c>
      <c r="F57" s="68"/>
    </row>
    <row r="58" spans="2:6" ht="56.25" x14ac:dyDescent="0.2">
      <c r="B58" s="131" t="s">
        <v>1947</v>
      </c>
      <c r="C58" s="137"/>
      <c r="D58" s="131" t="s">
        <v>2277</v>
      </c>
      <c r="E58" s="131" t="s">
        <v>26</v>
      </c>
      <c r="F58" s="68"/>
    </row>
    <row r="62" spans="2:6" ht="25.5" x14ac:dyDescent="0.2">
      <c r="B62" s="744" t="s">
        <v>2461</v>
      </c>
    </row>
    <row r="63" spans="2:6" ht="15" x14ac:dyDescent="0.25">
      <c r="B63" s="1664"/>
      <c r="C63" s="1692"/>
      <c r="D63" s="1693"/>
      <c r="E63" s="1597"/>
      <c r="F63" s="1597"/>
    </row>
  </sheetData>
  <sheetProtection algorithmName="SHA-512" hashValue="Ute7fw2J3MfvigLOP0CguqiyiX+iWvgc7HQMDEViR/GjaS9acRPAvglMkf1oPMay3R5lBA7sANkkXzLMW0kMVg==" saltValue="jMP43lTseHL3d29ikRT5pA==" spinCount="100000" sheet="1" objects="1" scenarios="1"/>
  <customSheetViews>
    <customSheetView guid="{6425AD40-BB5F-4DDC-B7E5-93EC90B05160}" showGridLines="0" showRuler="0">
      <selection activeCell="C40" sqref="C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40" sqref="C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E11:F11"/>
    <mergeCell ref="B63:C63"/>
    <mergeCell ref="D63:F63"/>
    <mergeCell ref="C48:C50"/>
  </mergeCells>
  <dataValidations count="1">
    <dataValidation type="list" allowBlank="1" showInputMessage="1" sqref="B57:B58 B50 B45:B49 B51:B52" xr:uid="{00000000-0002-0000-2800-000000000000}">
      <formula1>Felder</formula1>
    </dataValidation>
  </dataValidations>
  <hyperlinks>
    <hyperlink ref="E11" location="Inhalt!A1" display="Zurück zum Inhaltsverzeichnis" xr:uid="{00000000-0004-0000-2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B1:M704"/>
  <sheetViews>
    <sheetView workbookViewId="0">
      <selection activeCell="H27" sqref="H27"/>
    </sheetView>
  </sheetViews>
  <sheetFormatPr baseColWidth="10" defaultColWidth="9.140625" defaultRowHeight="14.25" x14ac:dyDescent="0.25"/>
  <cols>
    <col min="1" max="4" width="9.140625" style="486" customWidth="1"/>
    <col min="5" max="5" width="31.7109375" style="486" customWidth="1"/>
    <col min="6" max="6" width="67.7109375" style="486" customWidth="1"/>
    <col min="7" max="7" width="41.85546875" style="486" customWidth="1"/>
    <col min="8" max="8" width="40.140625" style="486" customWidth="1"/>
    <col min="9" max="9" width="102" style="486" customWidth="1"/>
    <col min="10" max="16384" width="9.140625" style="486"/>
  </cols>
  <sheetData>
    <row r="1" spans="2:13" x14ac:dyDescent="0.25">
      <c r="B1" s="313"/>
      <c r="C1" s="313"/>
      <c r="D1" s="313"/>
      <c r="E1" s="313"/>
      <c r="F1" s="313"/>
      <c r="G1" s="313"/>
      <c r="H1" s="313"/>
      <c r="I1" s="313"/>
      <c r="J1" s="313"/>
      <c r="K1" s="313"/>
      <c r="L1" s="313"/>
      <c r="M1" s="313"/>
    </row>
    <row r="2" spans="2:13" ht="18" x14ac:dyDescent="0.25">
      <c r="B2" s="313"/>
      <c r="C2" s="313"/>
      <c r="D2" s="313"/>
      <c r="E2" s="313"/>
      <c r="F2" s="490"/>
      <c r="G2" s="490"/>
      <c r="H2" s="490"/>
      <c r="I2" s="490"/>
      <c r="J2" s="313"/>
      <c r="K2" s="313"/>
      <c r="L2" s="313"/>
      <c r="M2" s="313"/>
    </row>
    <row r="3" spans="2:13" ht="24.75" customHeight="1" x14ac:dyDescent="0.25">
      <c r="B3" s="1268" t="s">
        <v>2438</v>
      </c>
      <c r="C3" s="1269"/>
      <c r="D3" s="1269"/>
      <c r="E3" s="1269"/>
      <c r="F3" s="1269"/>
      <c r="G3" s="487"/>
      <c r="H3" s="487"/>
      <c r="I3" s="487"/>
      <c r="J3" s="313"/>
      <c r="K3" s="489"/>
      <c r="L3" s="489"/>
      <c r="M3" s="489"/>
    </row>
    <row r="4" spans="2:13" ht="18" customHeight="1" x14ac:dyDescent="0.25">
      <c r="B4" s="1269"/>
      <c r="C4" s="1269"/>
      <c r="D4" s="1269"/>
      <c r="E4" s="1269"/>
      <c r="F4" s="1269"/>
      <c r="G4" s="487"/>
      <c r="H4" s="487"/>
      <c r="I4" s="487"/>
      <c r="J4" s="313"/>
      <c r="K4" s="489"/>
      <c r="L4" s="489"/>
      <c r="M4" s="489"/>
    </row>
    <row r="5" spans="2:13" ht="38.25" customHeight="1" x14ac:dyDescent="0.25">
      <c r="B5" s="1211" t="s">
        <v>2439</v>
      </c>
      <c r="C5" s="1212"/>
      <c r="D5" s="634"/>
      <c r="E5" s="634"/>
      <c r="F5" s="313"/>
      <c r="G5" s="313"/>
      <c r="H5" s="313"/>
      <c r="I5" s="313"/>
      <c r="J5" s="313"/>
      <c r="K5" s="489"/>
      <c r="L5" s="489"/>
      <c r="M5" s="489"/>
    </row>
    <row r="6" spans="2:13" ht="30.75" customHeight="1" x14ac:dyDescent="0.25">
      <c r="B6" s="1213" t="s">
        <v>2440</v>
      </c>
      <c r="C6" s="1214"/>
      <c r="D6" s="1214"/>
      <c r="E6" s="1214"/>
      <c r="F6" s="313"/>
      <c r="G6" s="313"/>
      <c r="H6" s="313"/>
      <c r="I6" s="313"/>
      <c r="J6" s="313"/>
      <c r="K6" s="489"/>
      <c r="L6" s="489"/>
      <c r="M6" s="489"/>
    </row>
    <row r="7" spans="2:13" ht="15" x14ac:dyDescent="0.25">
      <c r="B7" s="491"/>
      <c r="C7" s="313"/>
      <c r="D7" s="313"/>
      <c r="E7" s="313"/>
      <c r="F7" s="313"/>
      <c r="G7" s="492"/>
      <c r="H7" s="313"/>
      <c r="I7" s="313"/>
      <c r="J7" s="313"/>
      <c r="K7" s="489"/>
      <c r="L7" s="489"/>
      <c r="M7" s="489"/>
    </row>
    <row r="8" spans="2:13" x14ac:dyDescent="0.25">
      <c r="B8" s="313"/>
      <c r="C8" s="313"/>
      <c r="D8" s="313"/>
      <c r="E8" s="313"/>
      <c r="F8" s="313"/>
      <c r="G8" s="492" t="str">
        <f>Inhalt!$C$7</f>
        <v>V. OncoBox: N1.1.1 (231215)</v>
      </c>
      <c r="H8" s="97"/>
      <c r="I8" s="313"/>
      <c r="J8" s="313"/>
      <c r="K8" s="489"/>
      <c r="L8" s="489"/>
      <c r="M8" s="489"/>
    </row>
    <row r="9" spans="2:13" x14ac:dyDescent="0.25">
      <c r="G9" s="492" t="str">
        <f>Inhalt!$C$8</f>
        <v>V. Spezifikation: N1.1.1 (231215)</v>
      </c>
      <c r="H9" s="492"/>
    </row>
    <row r="10" spans="2:13" ht="33.75" customHeight="1" x14ac:dyDescent="0.25">
      <c r="G10" s="1272" t="s">
        <v>1735</v>
      </c>
      <c r="H10" s="1273"/>
    </row>
    <row r="11" spans="2:13" ht="18" customHeight="1" x14ac:dyDescent="0.25"/>
    <row r="13" spans="2:13" ht="21.75" customHeight="1" x14ac:dyDescent="0.25"/>
    <row r="14" spans="2:13" ht="24" customHeight="1" x14ac:dyDescent="0.25"/>
    <row r="15" spans="2:13" ht="21" customHeight="1" x14ac:dyDescent="0.25"/>
    <row r="16" spans="2:13" ht="18.75" customHeight="1" x14ac:dyDescent="0.25"/>
    <row r="59" spans="5:9" ht="22.5" x14ac:dyDescent="0.25">
      <c r="E59" s="723" t="s">
        <v>2431</v>
      </c>
      <c r="F59" s="723" t="s">
        <v>2432</v>
      </c>
      <c r="G59" s="723" t="s">
        <v>2434</v>
      </c>
      <c r="H59" s="723" t="s">
        <v>2433</v>
      </c>
      <c r="I59" s="723" t="s">
        <v>2435</v>
      </c>
    </row>
    <row r="60" spans="5:9" x14ac:dyDescent="0.25">
      <c r="E60" s="722"/>
      <c r="F60" s="493"/>
      <c r="G60" s="493"/>
      <c r="H60" s="493"/>
      <c r="I60" s="493"/>
    </row>
    <row r="61" spans="5:9" ht="22.5" x14ac:dyDescent="0.25">
      <c r="E61" s="724" t="s">
        <v>1740</v>
      </c>
      <c r="F61" s="108" t="s">
        <v>1741</v>
      </c>
      <c r="G61" s="115"/>
      <c r="H61" s="220" t="s">
        <v>297</v>
      </c>
      <c r="I61" s="108" t="s">
        <v>1774</v>
      </c>
    </row>
    <row r="62" spans="5:9" ht="22.5" x14ac:dyDescent="0.25">
      <c r="E62" s="724" t="s">
        <v>1740</v>
      </c>
      <c r="F62" s="108" t="s">
        <v>1741</v>
      </c>
      <c r="G62" s="115">
        <v>32</v>
      </c>
      <c r="H62" s="220" t="s">
        <v>297</v>
      </c>
      <c r="I62" s="108" t="s">
        <v>1774</v>
      </c>
    </row>
    <row r="63" spans="5:9" ht="22.5" x14ac:dyDescent="0.25">
      <c r="E63" s="724" t="s">
        <v>1740</v>
      </c>
      <c r="F63" s="108" t="s">
        <v>1742</v>
      </c>
      <c r="G63" s="115"/>
      <c r="H63" s="220" t="s">
        <v>296</v>
      </c>
      <c r="I63" s="108" t="s">
        <v>1774</v>
      </c>
    </row>
    <row r="64" spans="5:9" ht="22.5" x14ac:dyDescent="0.25">
      <c r="E64" s="724" t="s">
        <v>1740</v>
      </c>
      <c r="F64" s="108" t="s">
        <v>1742</v>
      </c>
      <c r="G64" s="115">
        <v>13</v>
      </c>
      <c r="H64" s="220" t="s">
        <v>296</v>
      </c>
      <c r="I64" s="108" t="s">
        <v>1774</v>
      </c>
    </row>
    <row r="65" spans="4:9" ht="22.5" x14ac:dyDescent="0.25">
      <c r="E65" s="724" t="s">
        <v>1740</v>
      </c>
      <c r="F65" s="108" t="s">
        <v>1743</v>
      </c>
      <c r="G65" s="115"/>
      <c r="H65" s="220" t="s">
        <v>336</v>
      </c>
      <c r="I65" s="108" t="s">
        <v>1774</v>
      </c>
    </row>
    <row r="66" spans="4:9" ht="22.5" x14ac:dyDescent="0.25">
      <c r="E66" s="724" t="s">
        <v>1740</v>
      </c>
      <c r="F66" s="108" t="s">
        <v>1743</v>
      </c>
      <c r="G66" s="115" t="s">
        <v>298</v>
      </c>
      <c r="H66" s="220" t="s">
        <v>336</v>
      </c>
      <c r="I66" s="108" t="s">
        <v>1774</v>
      </c>
    </row>
    <row r="67" spans="4:9" ht="24" customHeight="1" x14ac:dyDescent="0.25">
      <c r="D67" s="494"/>
      <c r="E67" s="724" t="s">
        <v>1740</v>
      </c>
      <c r="F67" s="108" t="s">
        <v>1744</v>
      </c>
      <c r="G67" s="115"/>
      <c r="H67" s="220" t="s">
        <v>3614</v>
      </c>
      <c r="I67" s="108" t="s">
        <v>1775</v>
      </c>
    </row>
    <row r="68" spans="4:9" ht="22.5" x14ac:dyDescent="0.25">
      <c r="D68" s="494"/>
      <c r="E68" s="724" t="s">
        <v>1740</v>
      </c>
      <c r="F68" s="108" t="s">
        <v>1744</v>
      </c>
      <c r="G68" s="115" t="s">
        <v>639</v>
      </c>
      <c r="H68" s="220" t="s">
        <v>3614</v>
      </c>
      <c r="I68" s="108" t="s">
        <v>1776</v>
      </c>
    </row>
    <row r="69" spans="4:9" ht="22.5" x14ac:dyDescent="0.25">
      <c r="E69" s="724" t="s">
        <v>1740</v>
      </c>
      <c r="F69" s="108" t="s">
        <v>1745</v>
      </c>
      <c r="G69" s="115"/>
      <c r="H69" s="220" t="s">
        <v>390</v>
      </c>
      <c r="I69" s="108" t="s">
        <v>1777</v>
      </c>
    </row>
    <row r="70" spans="4:9" ht="22.5" x14ac:dyDescent="0.25">
      <c r="E70" s="724" t="s">
        <v>1740</v>
      </c>
      <c r="F70" s="108" t="s">
        <v>1745</v>
      </c>
      <c r="G70" s="115">
        <v>9</v>
      </c>
      <c r="H70" s="220" t="s">
        <v>390</v>
      </c>
      <c r="I70" s="108" t="s">
        <v>1776</v>
      </c>
    </row>
    <row r="71" spans="4:9" ht="22.5" x14ac:dyDescent="0.25">
      <c r="E71" s="724" t="s">
        <v>1740</v>
      </c>
      <c r="F71" s="108" t="s">
        <v>1746</v>
      </c>
      <c r="G71" s="115"/>
      <c r="H71" s="220" t="s">
        <v>310</v>
      </c>
      <c r="I71" s="108" t="s">
        <v>1778</v>
      </c>
    </row>
    <row r="72" spans="4:9" ht="22.5" x14ac:dyDescent="0.25">
      <c r="E72" s="724" t="s">
        <v>1740</v>
      </c>
      <c r="F72" s="108" t="s">
        <v>1746</v>
      </c>
      <c r="G72" s="115">
        <v>2</v>
      </c>
      <c r="H72" s="220" t="s">
        <v>310</v>
      </c>
      <c r="I72" s="108" t="s">
        <v>1776</v>
      </c>
    </row>
    <row r="73" spans="4:9" ht="22.5" x14ac:dyDescent="0.25">
      <c r="E73" s="724" t="s">
        <v>1740</v>
      </c>
      <c r="F73" s="108" t="s">
        <v>1747</v>
      </c>
      <c r="G73" s="115"/>
      <c r="H73" s="108" t="s">
        <v>637</v>
      </c>
      <c r="I73" s="108" t="s">
        <v>1779</v>
      </c>
    </row>
    <row r="74" spans="4:9" ht="22.5" x14ac:dyDescent="0.25">
      <c r="E74" s="724" t="s">
        <v>1740</v>
      </c>
      <c r="F74" s="108" t="s">
        <v>1747</v>
      </c>
      <c r="G74" s="115">
        <v>4444</v>
      </c>
      <c r="H74" s="108" t="s">
        <v>637</v>
      </c>
      <c r="I74" s="108" t="s">
        <v>1776</v>
      </c>
    </row>
    <row r="75" spans="4:9" ht="22.5" x14ac:dyDescent="0.25">
      <c r="E75" s="724" t="s">
        <v>1740</v>
      </c>
      <c r="F75" s="108" t="s">
        <v>1748</v>
      </c>
      <c r="G75" s="121"/>
      <c r="H75" s="115" t="s">
        <v>305</v>
      </c>
      <c r="I75" s="218" t="s">
        <v>1780</v>
      </c>
    </row>
    <row r="76" spans="4:9" ht="30" customHeight="1" x14ac:dyDescent="0.25">
      <c r="E76" s="724" t="s">
        <v>1740</v>
      </c>
      <c r="F76" s="108" t="s">
        <v>1748</v>
      </c>
      <c r="G76" s="115" t="s">
        <v>306</v>
      </c>
      <c r="H76" s="115" t="s">
        <v>305</v>
      </c>
      <c r="I76" s="108" t="s">
        <v>1776</v>
      </c>
    </row>
    <row r="77" spans="4:9" ht="22.5" x14ac:dyDescent="0.25">
      <c r="E77" s="724" t="s">
        <v>1804</v>
      </c>
      <c r="F77" s="218" t="s">
        <v>1749</v>
      </c>
      <c r="G77" s="121"/>
      <c r="H77" s="115" t="s">
        <v>307</v>
      </c>
      <c r="I77" s="108" t="s">
        <v>1781</v>
      </c>
    </row>
    <row r="78" spans="4:9" ht="22.5" x14ac:dyDescent="0.25">
      <c r="E78" s="724" t="s">
        <v>1804</v>
      </c>
      <c r="F78" s="218" t="s">
        <v>1749</v>
      </c>
      <c r="G78" s="115">
        <v>2</v>
      </c>
      <c r="H78" s="115" t="s">
        <v>307</v>
      </c>
      <c r="I78" s="108" t="s">
        <v>1776</v>
      </c>
    </row>
    <row r="79" spans="4:9" ht="22.5" x14ac:dyDescent="0.25">
      <c r="E79" s="724" t="s">
        <v>1740</v>
      </c>
      <c r="F79" s="218" t="s">
        <v>1750</v>
      </c>
      <c r="G79" s="115"/>
      <c r="H79" s="220" t="s">
        <v>310</v>
      </c>
      <c r="I79" s="725" t="s">
        <v>1782</v>
      </c>
    </row>
    <row r="80" spans="4:9" ht="22.5" x14ac:dyDescent="0.25">
      <c r="E80" s="724" t="s">
        <v>1740</v>
      </c>
      <c r="F80" s="218" t="s">
        <v>1750</v>
      </c>
      <c r="G80" s="115">
        <v>2</v>
      </c>
      <c r="H80" s="220" t="s">
        <v>310</v>
      </c>
      <c r="I80" s="108" t="s">
        <v>1776</v>
      </c>
    </row>
    <row r="81" spans="5:9" ht="22.5" x14ac:dyDescent="0.25">
      <c r="E81" s="724" t="s">
        <v>1740</v>
      </c>
      <c r="F81" s="218" t="s">
        <v>1751</v>
      </c>
      <c r="G81" s="115"/>
      <c r="H81" s="121" t="s">
        <v>311</v>
      </c>
      <c r="I81" s="108" t="s">
        <v>1783</v>
      </c>
    </row>
    <row r="82" spans="5:9" ht="22.5" x14ac:dyDescent="0.25">
      <c r="E82" s="724" t="s">
        <v>1804</v>
      </c>
      <c r="F82" s="218" t="s">
        <v>1752</v>
      </c>
      <c r="G82" s="115"/>
      <c r="H82" s="115" t="s">
        <v>27</v>
      </c>
      <c r="I82" s="108" t="s">
        <v>1784</v>
      </c>
    </row>
    <row r="83" spans="5:9" ht="22.5" x14ac:dyDescent="0.25">
      <c r="E83" s="724" t="s">
        <v>1804</v>
      </c>
      <c r="F83" s="218" t="s">
        <v>1752</v>
      </c>
      <c r="G83" s="115">
        <v>3</v>
      </c>
      <c r="H83" s="115" t="s">
        <v>27</v>
      </c>
      <c r="I83" s="108" t="s">
        <v>1776</v>
      </c>
    </row>
    <row r="84" spans="5:9" ht="22.5" x14ac:dyDescent="0.25">
      <c r="E84" s="724" t="s">
        <v>1804</v>
      </c>
      <c r="F84" s="218" t="s">
        <v>1753</v>
      </c>
      <c r="H84" s="115" t="s">
        <v>640</v>
      </c>
      <c r="I84" s="110" t="s">
        <v>1785</v>
      </c>
    </row>
    <row r="85" spans="5:9" ht="22.5" x14ac:dyDescent="0.25">
      <c r="E85" s="724" t="s">
        <v>1804</v>
      </c>
      <c r="F85" s="218" t="s">
        <v>1753</v>
      </c>
      <c r="G85" s="115" t="s">
        <v>60</v>
      </c>
      <c r="H85" s="115" t="s">
        <v>640</v>
      </c>
      <c r="I85" s="108" t="s">
        <v>1776</v>
      </c>
    </row>
    <row r="86" spans="5:9" ht="22.5" x14ac:dyDescent="0.25">
      <c r="E86" s="1210" t="s">
        <v>1804</v>
      </c>
      <c r="F86" s="484" t="s">
        <v>1754</v>
      </c>
      <c r="G86" s="75">
        <v>1</v>
      </c>
      <c r="H86" s="1270"/>
      <c r="I86" s="1218" t="s">
        <v>1786</v>
      </c>
    </row>
    <row r="87" spans="5:9" ht="22.5" x14ac:dyDescent="0.25">
      <c r="E87" s="1257"/>
      <c r="F87" s="484" t="s">
        <v>1755</v>
      </c>
      <c r="G87" s="75" t="s">
        <v>1008</v>
      </c>
      <c r="H87" s="1271"/>
      <c r="I87" s="1219"/>
    </row>
    <row r="88" spans="5:9" ht="22.5" x14ac:dyDescent="0.25">
      <c r="E88" s="1250" t="s">
        <v>1804</v>
      </c>
      <c r="F88" s="484" t="s">
        <v>1755</v>
      </c>
      <c r="G88" s="115">
        <v>1</v>
      </c>
      <c r="H88" s="1274"/>
      <c r="I88" s="1233" t="s">
        <v>1787</v>
      </c>
    </row>
    <row r="89" spans="5:9" ht="22.5" x14ac:dyDescent="0.25">
      <c r="E89" s="1251"/>
      <c r="F89" s="218" t="s">
        <v>1756</v>
      </c>
      <c r="G89" s="115"/>
      <c r="H89" s="1275"/>
      <c r="I89" s="1235"/>
    </row>
    <row r="90" spans="5:9" ht="22.5" x14ac:dyDescent="0.25">
      <c r="E90" s="1250" t="s">
        <v>1804</v>
      </c>
      <c r="F90" s="484" t="s">
        <v>1755</v>
      </c>
      <c r="G90" s="115">
        <v>2</v>
      </c>
      <c r="H90" s="1274"/>
      <c r="I90" s="1233" t="s">
        <v>1788</v>
      </c>
    </row>
    <row r="91" spans="5:9" ht="33.75" x14ac:dyDescent="0.25">
      <c r="E91" s="1251"/>
      <c r="F91" s="218" t="s">
        <v>1757</v>
      </c>
      <c r="G91" s="115"/>
      <c r="H91" s="1275"/>
      <c r="I91" s="1235"/>
    </row>
    <row r="92" spans="5:9" x14ac:dyDescent="0.25">
      <c r="E92" s="63"/>
      <c r="F92" s="63"/>
      <c r="G92" s="63"/>
      <c r="H92" s="106"/>
      <c r="I92" s="63"/>
    </row>
    <row r="93" spans="5:9" ht="33.75" customHeight="1" x14ac:dyDescent="0.25">
      <c r="E93" s="1210" t="s">
        <v>1805</v>
      </c>
      <c r="F93" s="484" t="s">
        <v>1745</v>
      </c>
      <c r="G93" s="75" t="s">
        <v>27</v>
      </c>
      <c r="H93" s="1215" t="s">
        <v>2430</v>
      </c>
      <c r="I93" s="1256"/>
    </row>
    <row r="94" spans="5:9" ht="28.5" customHeight="1" x14ac:dyDescent="0.25">
      <c r="E94" s="1278"/>
      <c r="F94" s="735" t="s">
        <v>1736</v>
      </c>
      <c r="G94" s="223" t="s">
        <v>374</v>
      </c>
      <c r="H94" s="1216"/>
      <c r="I94" s="1234"/>
    </row>
    <row r="95" spans="5:9" ht="32.25" customHeight="1" x14ac:dyDescent="0.25">
      <c r="E95" s="1278"/>
      <c r="F95" s="483" t="s">
        <v>1758</v>
      </c>
      <c r="G95" s="223" t="s">
        <v>374</v>
      </c>
      <c r="H95" s="1217"/>
      <c r="I95" s="1234"/>
    </row>
    <row r="96" spans="5:9" ht="24.75" customHeight="1" x14ac:dyDescent="0.25">
      <c r="E96" s="1250" t="s">
        <v>1805</v>
      </c>
      <c r="F96" s="108" t="s">
        <v>1745</v>
      </c>
      <c r="G96" s="115" t="s">
        <v>608</v>
      </c>
      <c r="H96" s="1274"/>
      <c r="I96" s="1234"/>
    </row>
    <row r="97" spans="5:9" ht="24" customHeight="1" x14ac:dyDescent="0.25">
      <c r="E97" s="1276"/>
      <c r="F97" s="218" t="s">
        <v>1759</v>
      </c>
      <c r="G97" s="121" t="s">
        <v>371</v>
      </c>
      <c r="H97" s="1277"/>
      <c r="I97" s="1234"/>
    </row>
    <row r="98" spans="5:9" ht="22.5" x14ac:dyDescent="0.25">
      <c r="E98" s="1276"/>
      <c r="F98" s="218" t="s">
        <v>1760</v>
      </c>
      <c r="G98" s="121" t="s">
        <v>609</v>
      </c>
      <c r="H98" s="1277"/>
      <c r="I98" s="1234"/>
    </row>
    <row r="99" spans="5:9" ht="22.5" x14ac:dyDescent="0.25">
      <c r="E99" s="1276"/>
      <c r="F99" s="218" t="s">
        <v>1761</v>
      </c>
      <c r="G99" s="218" t="s">
        <v>1738</v>
      </c>
      <c r="H99" s="1275"/>
      <c r="I99" s="1235"/>
    </row>
    <row r="100" spans="5:9" x14ac:dyDescent="0.25">
      <c r="E100" s="227"/>
      <c r="F100" s="495"/>
      <c r="G100" s="495"/>
      <c r="H100" s="79"/>
      <c r="I100" s="63"/>
    </row>
    <row r="101" spans="5:9" ht="22.5" x14ac:dyDescent="0.25">
      <c r="E101" s="1218" t="s">
        <v>1806</v>
      </c>
      <c r="F101" s="484" t="s">
        <v>1755</v>
      </c>
      <c r="G101" s="75">
        <v>1</v>
      </c>
      <c r="H101" s="103" t="s">
        <v>1024</v>
      </c>
      <c r="I101" s="1218" t="s">
        <v>1789</v>
      </c>
    </row>
    <row r="102" spans="5:9" ht="22.5" x14ac:dyDescent="0.25">
      <c r="E102" s="1219"/>
      <c r="F102" s="483" t="s">
        <v>1756</v>
      </c>
      <c r="G102" s="496">
        <v>41628</v>
      </c>
      <c r="H102" s="223" t="s">
        <v>311</v>
      </c>
      <c r="I102" s="1241"/>
    </row>
    <row r="103" spans="5:9" ht="22.5" x14ac:dyDescent="0.25">
      <c r="E103" s="1218" t="s">
        <v>1807</v>
      </c>
      <c r="F103" s="484" t="s">
        <v>1755</v>
      </c>
      <c r="G103" s="75">
        <v>2</v>
      </c>
      <c r="H103" s="103" t="s">
        <v>390</v>
      </c>
      <c r="I103" s="1241"/>
    </row>
    <row r="104" spans="5:9" ht="51" customHeight="1" x14ac:dyDescent="0.25">
      <c r="E104" s="1219"/>
      <c r="F104" s="483" t="s">
        <v>1762</v>
      </c>
      <c r="G104" s="496">
        <v>41628</v>
      </c>
      <c r="H104" s="223" t="s">
        <v>311</v>
      </c>
      <c r="I104" s="1241"/>
    </row>
    <row r="105" spans="5:9" ht="22.5" x14ac:dyDescent="0.25">
      <c r="E105" s="1218" t="s">
        <v>1808</v>
      </c>
      <c r="F105" s="484" t="s">
        <v>1755</v>
      </c>
      <c r="G105" s="75">
        <v>3</v>
      </c>
      <c r="H105" s="103" t="s">
        <v>1025</v>
      </c>
      <c r="I105" s="1241"/>
    </row>
    <row r="106" spans="5:9" ht="22.5" x14ac:dyDescent="0.25">
      <c r="E106" s="1219"/>
      <c r="F106" s="483" t="s">
        <v>1763</v>
      </c>
      <c r="G106" s="496">
        <v>41628</v>
      </c>
      <c r="H106" s="223" t="s">
        <v>311</v>
      </c>
      <c r="I106" s="1241"/>
    </row>
    <row r="107" spans="5:9" ht="22.5" x14ac:dyDescent="0.25">
      <c r="E107" s="1218" t="s">
        <v>1809</v>
      </c>
      <c r="F107" s="484" t="s">
        <v>1755</v>
      </c>
      <c r="G107" s="75">
        <v>4</v>
      </c>
      <c r="H107" s="103" t="s">
        <v>390</v>
      </c>
      <c r="I107" s="1241"/>
    </row>
    <row r="108" spans="5:9" ht="24" customHeight="1" x14ac:dyDescent="0.25">
      <c r="E108" s="1219"/>
      <c r="F108" s="483" t="s">
        <v>1763</v>
      </c>
      <c r="G108" s="496">
        <v>41628</v>
      </c>
      <c r="H108" s="223" t="s">
        <v>311</v>
      </c>
      <c r="I108" s="1219"/>
    </row>
    <row r="109" spans="5:9" ht="13.5" customHeight="1" x14ac:dyDescent="0.25">
      <c r="E109" s="127"/>
      <c r="F109" s="495"/>
      <c r="G109" s="497"/>
      <c r="H109" s="495"/>
      <c r="I109" s="127"/>
    </row>
    <row r="110" spans="5:9" ht="33.75" customHeight="1" x14ac:dyDescent="0.25">
      <c r="E110" s="1218" t="s">
        <v>1810</v>
      </c>
      <c r="F110" s="484" t="s">
        <v>1755</v>
      </c>
      <c r="G110" s="75">
        <v>1</v>
      </c>
      <c r="H110" s="103" t="s">
        <v>390</v>
      </c>
      <c r="I110" s="1218" t="s">
        <v>1790</v>
      </c>
    </row>
    <row r="111" spans="5:9" ht="24.75" customHeight="1" x14ac:dyDescent="0.25">
      <c r="E111" s="1219"/>
      <c r="F111" s="484" t="s">
        <v>1756</v>
      </c>
      <c r="G111" s="496">
        <v>41628</v>
      </c>
      <c r="H111" s="75" t="s">
        <v>311</v>
      </c>
      <c r="I111" s="1241"/>
    </row>
    <row r="112" spans="5:9" ht="23.25" customHeight="1" x14ac:dyDescent="0.25">
      <c r="E112" s="1218" t="s">
        <v>1810</v>
      </c>
      <c r="F112" s="484" t="s">
        <v>1755</v>
      </c>
      <c r="G112" s="75">
        <v>2</v>
      </c>
      <c r="H112" s="103" t="s">
        <v>390</v>
      </c>
      <c r="I112" s="1241"/>
    </row>
    <row r="113" spans="5:9" ht="48.75" customHeight="1" x14ac:dyDescent="0.25">
      <c r="E113" s="1219"/>
      <c r="F113" s="484" t="s">
        <v>1762</v>
      </c>
      <c r="G113" s="496">
        <v>41628</v>
      </c>
      <c r="H113" s="75" t="s">
        <v>311</v>
      </c>
      <c r="I113" s="1241"/>
    </row>
    <row r="114" spans="5:9" ht="24" customHeight="1" x14ac:dyDescent="0.25">
      <c r="E114" s="1218" t="s">
        <v>1810</v>
      </c>
      <c r="F114" s="484" t="s">
        <v>1755</v>
      </c>
      <c r="G114" s="75">
        <v>3</v>
      </c>
      <c r="H114" s="103" t="s">
        <v>390</v>
      </c>
      <c r="I114" s="1241"/>
    </row>
    <row r="115" spans="5:9" ht="24.75" customHeight="1" x14ac:dyDescent="0.25">
      <c r="E115" s="1219"/>
      <c r="F115" s="484" t="s">
        <v>1763</v>
      </c>
      <c r="G115" s="496">
        <v>41628</v>
      </c>
      <c r="H115" s="75" t="s">
        <v>311</v>
      </c>
      <c r="I115" s="1241"/>
    </row>
    <row r="116" spans="5:9" ht="23.25" customHeight="1" x14ac:dyDescent="0.25">
      <c r="E116" s="1218" t="s">
        <v>1810</v>
      </c>
      <c r="F116" s="484" t="s">
        <v>1755</v>
      </c>
      <c r="G116" s="75">
        <v>4</v>
      </c>
      <c r="H116" s="103" t="s">
        <v>390</v>
      </c>
      <c r="I116" s="1241"/>
    </row>
    <row r="117" spans="5:9" ht="25.5" customHeight="1" x14ac:dyDescent="0.25">
      <c r="E117" s="1219"/>
      <c r="F117" s="484" t="s">
        <v>1763</v>
      </c>
      <c r="G117" s="496">
        <v>41628</v>
      </c>
      <c r="H117" s="75" t="s">
        <v>311</v>
      </c>
      <c r="I117" s="1219"/>
    </row>
    <row r="118" spans="5:9" ht="45.75" customHeight="1" x14ac:dyDescent="0.25">
      <c r="E118" s="127"/>
      <c r="F118" s="495"/>
      <c r="G118" s="497"/>
      <c r="H118" s="495"/>
      <c r="I118" s="127"/>
    </row>
    <row r="119" spans="5:9" ht="27" customHeight="1" x14ac:dyDescent="0.25">
      <c r="E119" s="1233" t="s">
        <v>1811</v>
      </c>
      <c r="F119" s="108" t="s">
        <v>1755</v>
      </c>
      <c r="G119" s="115">
        <v>1</v>
      </c>
      <c r="H119" s="220" t="s">
        <v>1024</v>
      </c>
      <c r="I119" s="1233" t="s">
        <v>1791</v>
      </c>
    </row>
    <row r="120" spans="5:9" ht="25.5" customHeight="1" x14ac:dyDescent="0.25">
      <c r="E120" s="1234"/>
      <c r="F120" s="483" t="s">
        <v>1764</v>
      </c>
      <c r="G120" s="726" t="s">
        <v>1799</v>
      </c>
      <c r="H120" s="483" t="s">
        <v>1803</v>
      </c>
      <c r="I120" s="1234"/>
    </row>
    <row r="121" spans="5:9" ht="24" customHeight="1" x14ac:dyDescent="0.25">
      <c r="E121" s="1235"/>
      <c r="F121" s="483" t="s">
        <v>1765</v>
      </c>
      <c r="G121" s="726" t="s">
        <v>1799</v>
      </c>
      <c r="H121" s="483" t="s">
        <v>1803</v>
      </c>
      <c r="I121" s="1234"/>
    </row>
    <row r="122" spans="5:9" ht="28.5" customHeight="1" x14ac:dyDescent="0.25">
      <c r="E122" s="1233" t="s">
        <v>1811</v>
      </c>
      <c r="F122" s="108" t="s">
        <v>1755</v>
      </c>
      <c r="G122" s="115">
        <v>2</v>
      </c>
      <c r="H122" s="220" t="s">
        <v>1024</v>
      </c>
      <c r="I122" s="1234"/>
    </row>
    <row r="123" spans="5:9" ht="27.75" customHeight="1" x14ac:dyDescent="0.25">
      <c r="E123" s="1234"/>
      <c r="F123" s="218" t="s">
        <v>1766</v>
      </c>
      <c r="G123" s="727" t="s">
        <v>1799</v>
      </c>
      <c r="H123" s="121" t="s">
        <v>321</v>
      </c>
      <c r="I123" s="1234"/>
    </row>
    <row r="124" spans="5:9" ht="22.5" x14ac:dyDescent="0.25">
      <c r="E124" s="1235"/>
      <c r="F124" s="108" t="s">
        <v>1755</v>
      </c>
      <c r="G124" s="115">
        <v>3</v>
      </c>
      <c r="H124" s="220" t="s">
        <v>390</v>
      </c>
      <c r="I124" s="1234"/>
    </row>
    <row r="125" spans="5:9" ht="22.5" x14ac:dyDescent="0.25">
      <c r="E125" s="1233" t="s">
        <v>1811</v>
      </c>
      <c r="F125" s="218" t="s">
        <v>1766</v>
      </c>
      <c r="G125" s="727" t="s">
        <v>1799</v>
      </c>
      <c r="H125" s="121" t="s">
        <v>321</v>
      </c>
      <c r="I125" s="1234"/>
    </row>
    <row r="126" spans="5:9" ht="22.5" x14ac:dyDescent="0.25">
      <c r="E126" s="1234"/>
      <c r="F126" s="108" t="s">
        <v>1755</v>
      </c>
      <c r="G126" s="115">
        <v>4</v>
      </c>
      <c r="H126" s="220" t="s">
        <v>390</v>
      </c>
      <c r="I126" s="1234"/>
    </row>
    <row r="127" spans="5:9" ht="22.5" x14ac:dyDescent="0.25">
      <c r="E127" s="1235"/>
      <c r="F127" s="218" t="s">
        <v>1766</v>
      </c>
      <c r="G127" s="727" t="s">
        <v>1799</v>
      </c>
      <c r="H127" s="121" t="s">
        <v>321</v>
      </c>
      <c r="I127" s="1235"/>
    </row>
    <row r="128" spans="5:9" x14ac:dyDescent="0.25">
      <c r="E128" s="498"/>
      <c r="F128" s="498"/>
      <c r="G128" s="498"/>
      <c r="H128" s="498"/>
      <c r="I128" s="498"/>
    </row>
    <row r="129" spans="5:9" ht="22.5" x14ac:dyDescent="0.25">
      <c r="E129" s="484" t="s">
        <v>1812</v>
      </c>
      <c r="F129" s="484" t="s">
        <v>1754</v>
      </c>
      <c r="G129" s="75">
        <v>2</v>
      </c>
      <c r="H129" s="75" t="s">
        <v>393</v>
      </c>
      <c r="I129" s="483" t="s">
        <v>1792</v>
      </c>
    </row>
    <row r="130" spans="5:9" x14ac:dyDescent="0.25">
      <c r="E130" s="63"/>
      <c r="F130" s="63"/>
      <c r="G130" s="63"/>
      <c r="H130" s="63"/>
      <c r="I130" s="499"/>
    </row>
    <row r="131" spans="5:9" ht="22.5" x14ac:dyDescent="0.25">
      <c r="E131" s="108" t="s">
        <v>1813</v>
      </c>
      <c r="F131" s="108" t="s">
        <v>1767</v>
      </c>
      <c r="G131" s="115">
        <v>0</v>
      </c>
      <c r="H131" s="115" t="s">
        <v>310</v>
      </c>
      <c r="I131" s="218" t="s">
        <v>3305</v>
      </c>
    </row>
    <row r="132" spans="5:9" x14ac:dyDescent="0.25">
      <c r="E132" s="63"/>
      <c r="F132" s="63"/>
      <c r="G132" s="63"/>
      <c r="H132" s="63"/>
      <c r="I132" s="499"/>
    </row>
    <row r="133" spans="5:9" x14ac:dyDescent="0.25">
      <c r="E133" s="63"/>
      <c r="F133" s="63"/>
      <c r="G133" s="63"/>
      <c r="H133" s="63"/>
      <c r="I133" s="499"/>
    </row>
    <row r="134" spans="5:9" x14ac:dyDescent="0.25">
      <c r="E134" s="63"/>
      <c r="F134" s="63"/>
      <c r="G134" s="63"/>
      <c r="H134" s="63"/>
      <c r="I134" s="499"/>
    </row>
    <row r="135" spans="5:9" x14ac:dyDescent="0.25">
      <c r="E135" s="63"/>
      <c r="F135" s="63"/>
      <c r="G135" s="63"/>
      <c r="H135" s="63"/>
      <c r="I135" s="499"/>
    </row>
    <row r="136" spans="5:9" x14ac:dyDescent="0.25">
      <c r="E136" s="63"/>
      <c r="F136" s="63"/>
      <c r="G136" s="63"/>
      <c r="H136" s="63"/>
      <c r="I136" s="499"/>
    </row>
    <row r="137" spans="5:9" x14ac:dyDescent="0.25">
      <c r="E137" s="63"/>
      <c r="F137" s="63"/>
      <c r="G137" s="63"/>
      <c r="H137" s="63"/>
      <c r="I137" s="499"/>
    </row>
    <row r="138" spans="5:9" x14ac:dyDescent="0.25">
      <c r="E138" s="63"/>
      <c r="F138" s="63"/>
      <c r="G138" s="63"/>
      <c r="H138" s="63"/>
      <c r="I138" s="499"/>
    </row>
    <row r="139" spans="5:9" x14ac:dyDescent="0.25">
      <c r="E139" s="63"/>
      <c r="F139" s="63"/>
      <c r="G139" s="63"/>
      <c r="H139" s="63"/>
      <c r="I139" s="499"/>
    </row>
    <row r="140" spans="5:9" s="494" customFormat="1" ht="22.5" x14ac:dyDescent="0.25">
      <c r="E140" s="1210" t="s">
        <v>1814</v>
      </c>
      <c r="F140" s="484" t="s">
        <v>1755</v>
      </c>
      <c r="G140" s="75">
        <v>1</v>
      </c>
      <c r="H140" s="1236" t="s">
        <v>2957</v>
      </c>
      <c r="I140" s="498"/>
    </row>
    <row r="141" spans="5:9" s="494" customFormat="1" ht="22.5" x14ac:dyDescent="0.25">
      <c r="E141" s="1257"/>
      <c r="F141" s="483" t="s">
        <v>1756</v>
      </c>
      <c r="G141" s="75" t="s">
        <v>311</v>
      </c>
      <c r="H141" s="1237"/>
      <c r="I141" s="498"/>
    </row>
    <row r="142" spans="5:9" s="494" customFormat="1" ht="22.5" x14ac:dyDescent="0.25">
      <c r="E142" s="1210" t="s">
        <v>2952</v>
      </c>
      <c r="F142" s="484" t="s">
        <v>1755</v>
      </c>
      <c r="G142" s="75">
        <v>2</v>
      </c>
      <c r="H142" s="1236" t="s">
        <v>2959</v>
      </c>
      <c r="I142" s="498"/>
    </row>
    <row r="143" spans="5:9" s="494" customFormat="1" ht="33.75" x14ac:dyDescent="0.25">
      <c r="E143" s="1257"/>
      <c r="F143" s="483" t="s">
        <v>2956</v>
      </c>
      <c r="G143" s="75" t="s">
        <v>311</v>
      </c>
      <c r="H143" s="1237"/>
      <c r="I143" s="498"/>
    </row>
    <row r="144" spans="5:9" s="494" customFormat="1" ht="33.75" customHeight="1" x14ac:dyDescent="0.25">
      <c r="E144" s="1288" t="s">
        <v>2953</v>
      </c>
      <c r="F144" s="484" t="s">
        <v>1755</v>
      </c>
      <c r="G144" s="103" t="s">
        <v>2954</v>
      </c>
      <c r="H144" s="1236" t="s">
        <v>2960</v>
      </c>
      <c r="I144" s="498"/>
    </row>
    <row r="145" spans="5:9" s="494" customFormat="1" ht="53.25" customHeight="1" x14ac:dyDescent="0.25">
      <c r="E145" s="1246"/>
      <c r="F145" s="483" t="s">
        <v>2955</v>
      </c>
      <c r="G145" s="75" t="s">
        <v>311</v>
      </c>
      <c r="H145" s="1237"/>
      <c r="I145" s="498"/>
    </row>
    <row r="146" spans="5:9" x14ac:dyDescent="0.25">
      <c r="E146" s="63"/>
      <c r="F146" s="63"/>
      <c r="G146" s="63"/>
      <c r="H146" s="63"/>
      <c r="I146" s="499"/>
    </row>
    <row r="147" spans="5:9" x14ac:dyDescent="0.25">
      <c r="E147" s="63"/>
      <c r="F147" s="63"/>
      <c r="G147" s="63"/>
      <c r="H147" s="63"/>
      <c r="I147" s="499"/>
    </row>
    <row r="148" spans="5:9" x14ac:dyDescent="0.25">
      <c r="E148" s="63"/>
      <c r="F148" s="63"/>
      <c r="G148" s="63"/>
      <c r="H148" s="63"/>
      <c r="I148" s="499"/>
    </row>
    <row r="149" spans="5:9" x14ac:dyDescent="0.25">
      <c r="E149" s="63"/>
      <c r="F149" s="63"/>
      <c r="G149" s="63"/>
      <c r="H149" s="63"/>
      <c r="I149" s="499"/>
    </row>
    <row r="150" spans="5:9" x14ac:dyDescent="0.25">
      <c r="E150" s="63"/>
      <c r="F150" s="63"/>
      <c r="G150" s="63"/>
      <c r="H150" s="63"/>
      <c r="I150" s="499"/>
    </row>
    <row r="151" spans="5:9" ht="33" customHeight="1" x14ac:dyDescent="0.25">
      <c r="E151" s="1210" t="s">
        <v>1814</v>
      </c>
      <c r="F151" s="736" t="s">
        <v>1802</v>
      </c>
      <c r="G151" s="1210" t="s">
        <v>1800</v>
      </c>
      <c r="H151" s="1210" t="s">
        <v>1793</v>
      </c>
      <c r="I151" s="499"/>
    </row>
    <row r="152" spans="5:9" ht="28.5" customHeight="1" x14ac:dyDescent="0.25">
      <c r="E152" s="1257"/>
      <c r="F152" s="264" t="s">
        <v>1768</v>
      </c>
      <c r="G152" s="1257"/>
      <c r="H152" s="1257"/>
      <c r="I152" s="499"/>
    </row>
    <row r="153" spans="5:9" ht="30.75" customHeight="1" x14ac:dyDescent="0.25">
      <c r="E153" s="1210" t="s">
        <v>1814</v>
      </c>
      <c r="F153" s="484" t="s">
        <v>1769</v>
      </c>
      <c r="G153" s="1210" t="s">
        <v>1801</v>
      </c>
      <c r="H153" s="1210" t="s">
        <v>1794</v>
      </c>
      <c r="I153" s="499"/>
    </row>
    <row r="154" spans="5:9" ht="35.25" customHeight="1" x14ac:dyDescent="0.25">
      <c r="E154" s="1257"/>
      <c r="F154" s="264" t="s">
        <v>1768</v>
      </c>
      <c r="G154" s="1257"/>
      <c r="H154" s="1257"/>
      <c r="I154" s="499"/>
    </row>
    <row r="155" spans="5:9" x14ac:dyDescent="0.25">
      <c r="E155" s="63"/>
      <c r="G155" s="63"/>
      <c r="H155" s="63"/>
      <c r="I155" s="499"/>
    </row>
    <row r="157" spans="5:9" ht="15" customHeight="1" x14ac:dyDescent="0.25"/>
    <row r="163" spans="5:8" ht="15.75" customHeight="1" thickBot="1" x14ac:dyDescent="0.3"/>
    <row r="164" spans="5:8" ht="23.25" thickTop="1" x14ac:dyDescent="0.25">
      <c r="E164" s="1283" t="s">
        <v>2442</v>
      </c>
      <c r="F164" s="728" t="s">
        <v>1770</v>
      </c>
      <c r="G164" s="500" t="s">
        <v>419</v>
      </c>
      <c r="H164" s="1230" t="s">
        <v>1795</v>
      </c>
    </row>
    <row r="165" spans="5:8" ht="29.25" customHeight="1" x14ac:dyDescent="0.25">
      <c r="E165" s="1284"/>
      <c r="F165" s="94" t="s">
        <v>1771</v>
      </c>
      <c r="G165" s="502" t="s">
        <v>609</v>
      </c>
      <c r="H165" s="1287"/>
    </row>
    <row r="166" spans="5:8" ht="29.25" customHeight="1" x14ac:dyDescent="0.25">
      <c r="E166" s="1285"/>
      <c r="F166" s="94" t="s">
        <v>1772</v>
      </c>
      <c r="G166" s="223" t="s">
        <v>1126</v>
      </c>
      <c r="H166" s="1287"/>
    </row>
    <row r="167" spans="5:8" ht="36" customHeight="1" x14ac:dyDescent="0.25">
      <c r="E167" s="1222" t="s">
        <v>2441</v>
      </c>
      <c r="F167" s="483" t="s">
        <v>1770</v>
      </c>
      <c r="G167" s="223" t="s">
        <v>1125</v>
      </c>
      <c r="H167" s="1287"/>
    </row>
    <row r="168" spans="5:8" ht="29.25" customHeight="1" x14ac:dyDescent="0.25">
      <c r="E168" s="1223"/>
      <c r="F168" s="483" t="s">
        <v>1759</v>
      </c>
      <c r="G168" s="223" t="s">
        <v>601</v>
      </c>
      <c r="H168" s="1287"/>
    </row>
    <row r="169" spans="5:8" ht="30.75" customHeight="1" x14ac:dyDescent="0.25">
      <c r="E169" s="1223"/>
      <c r="F169" s="483" t="s">
        <v>1771</v>
      </c>
      <c r="G169" s="223" t="s">
        <v>609</v>
      </c>
      <c r="H169" s="1287"/>
    </row>
    <row r="170" spans="5:8" ht="28.5" customHeight="1" x14ac:dyDescent="0.25">
      <c r="E170" s="1223"/>
      <c r="F170" s="483" t="s">
        <v>1772</v>
      </c>
      <c r="G170" s="223" t="s">
        <v>1126</v>
      </c>
      <c r="H170" s="1287"/>
    </row>
    <row r="171" spans="5:8" ht="26.25" customHeight="1" x14ac:dyDescent="0.25">
      <c r="E171" s="1286" t="s">
        <v>1815</v>
      </c>
      <c r="F171" s="94" t="s">
        <v>1759</v>
      </c>
      <c r="G171" s="501" t="s">
        <v>419</v>
      </c>
      <c r="H171" s="1287"/>
    </row>
    <row r="172" spans="5:8" ht="36.75" customHeight="1" x14ac:dyDescent="0.25">
      <c r="E172" s="1284"/>
      <c r="F172" s="94" t="s">
        <v>1760</v>
      </c>
      <c r="G172" s="502" t="s">
        <v>609</v>
      </c>
      <c r="H172" s="1287"/>
    </row>
    <row r="173" spans="5:8" ht="63.75" customHeight="1" x14ac:dyDescent="0.25">
      <c r="E173" s="1284"/>
      <c r="F173" s="59" t="s">
        <v>1761</v>
      </c>
      <c r="G173" s="483" t="s">
        <v>3699</v>
      </c>
      <c r="H173" s="1287"/>
    </row>
    <row r="174" spans="5:8" ht="33.75" customHeight="1" x14ac:dyDescent="0.25">
      <c r="E174" s="1220" t="s">
        <v>2174</v>
      </c>
      <c r="F174" s="483" t="s">
        <v>1759</v>
      </c>
      <c r="G174" s="223" t="s">
        <v>601</v>
      </c>
      <c r="H174" s="1287"/>
    </row>
    <row r="175" spans="5:8" ht="42" customHeight="1" x14ac:dyDescent="0.25">
      <c r="E175" s="1221"/>
      <c r="F175" s="483" t="s">
        <v>1770</v>
      </c>
      <c r="G175" s="223" t="s">
        <v>1197</v>
      </c>
      <c r="H175" s="1287"/>
    </row>
    <row r="176" spans="5:8" ht="118.5" customHeight="1" x14ac:dyDescent="0.25">
      <c r="E176" s="1221"/>
      <c r="F176" s="483" t="s">
        <v>2443</v>
      </c>
      <c r="G176" s="223"/>
      <c r="H176" s="1287"/>
    </row>
    <row r="177" spans="5:8" ht="33" customHeight="1" x14ac:dyDescent="0.25">
      <c r="E177" s="1221"/>
      <c r="F177" s="752" t="s">
        <v>2180</v>
      </c>
      <c r="G177" s="752" t="s">
        <v>2184</v>
      </c>
      <c r="H177" s="1287"/>
    </row>
    <row r="178" spans="5:8" ht="33.75" customHeight="1" thickBot="1" x14ac:dyDescent="0.3">
      <c r="E178" s="1221"/>
      <c r="F178" s="752" t="s">
        <v>2179</v>
      </c>
      <c r="G178" s="218" t="s">
        <v>3699</v>
      </c>
      <c r="H178" s="1287"/>
    </row>
    <row r="179" spans="5:8" ht="30" customHeight="1" thickTop="1" x14ac:dyDescent="0.25">
      <c r="E179" s="1224" t="s">
        <v>1817</v>
      </c>
      <c r="F179" s="729" t="s">
        <v>1770</v>
      </c>
      <c r="G179" s="703" t="s">
        <v>420</v>
      </c>
      <c r="H179" s="1230" t="s">
        <v>1796</v>
      </c>
    </row>
    <row r="180" spans="5:8" ht="33" customHeight="1" x14ac:dyDescent="0.25">
      <c r="E180" s="1223"/>
      <c r="F180" s="483" t="s">
        <v>1771</v>
      </c>
      <c r="G180" s="223" t="s">
        <v>609</v>
      </c>
      <c r="H180" s="1231"/>
    </row>
    <row r="181" spans="5:8" ht="33" customHeight="1" x14ac:dyDescent="0.25">
      <c r="E181" s="1225"/>
      <c r="F181" s="483" t="s">
        <v>1772</v>
      </c>
      <c r="G181" s="121" t="s">
        <v>1126</v>
      </c>
      <c r="H181" s="1231"/>
    </row>
    <row r="182" spans="5:8" ht="36.75" customHeight="1" x14ac:dyDescent="0.25">
      <c r="E182" s="1222" t="s">
        <v>1818</v>
      </c>
      <c r="F182" s="483" t="s">
        <v>1770</v>
      </c>
      <c r="G182" s="223" t="s">
        <v>1125</v>
      </c>
      <c r="H182" s="1231"/>
    </row>
    <row r="183" spans="5:8" ht="36" customHeight="1" x14ac:dyDescent="0.25">
      <c r="E183" s="1223"/>
      <c r="F183" s="483" t="s">
        <v>1759</v>
      </c>
      <c r="G183" s="223" t="s">
        <v>420</v>
      </c>
      <c r="H183" s="1231"/>
    </row>
    <row r="184" spans="5:8" ht="36.75" customHeight="1" x14ac:dyDescent="0.25">
      <c r="E184" s="1223"/>
      <c r="F184" s="483" t="s">
        <v>1771</v>
      </c>
      <c r="G184" s="223" t="s">
        <v>609</v>
      </c>
      <c r="H184" s="1231"/>
    </row>
    <row r="185" spans="5:8" ht="27" customHeight="1" x14ac:dyDescent="0.25">
      <c r="E185" s="1223"/>
      <c r="F185" s="483" t="s">
        <v>1772</v>
      </c>
      <c r="G185" s="121" t="s">
        <v>1126</v>
      </c>
      <c r="H185" s="1231"/>
    </row>
    <row r="186" spans="5:8" ht="33" customHeight="1" x14ac:dyDescent="0.25">
      <c r="E186" s="1222" t="s">
        <v>1816</v>
      </c>
      <c r="F186" s="483" t="s">
        <v>1759</v>
      </c>
      <c r="G186" s="223" t="s">
        <v>420</v>
      </c>
      <c r="H186" s="1231"/>
    </row>
    <row r="187" spans="5:8" ht="37.5" customHeight="1" x14ac:dyDescent="0.25">
      <c r="E187" s="1223"/>
      <c r="F187" s="483" t="s">
        <v>1760</v>
      </c>
      <c r="G187" s="223" t="s">
        <v>609</v>
      </c>
      <c r="H187" s="1231"/>
    </row>
    <row r="188" spans="5:8" ht="86.25" customHeight="1" x14ac:dyDescent="0.25">
      <c r="E188" s="1223"/>
      <c r="F188" s="113" t="s">
        <v>1773</v>
      </c>
      <c r="G188" s="218" t="s">
        <v>3699</v>
      </c>
      <c r="H188" s="1231"/>
    </row>
    <row r="189" spans="5:8" ht="36" customHeight="1" x14ac:dyDescent="0.25">
      <c r="E189" s="1228" t="s">
        <v>2185</v>
      </c>
      <c r="F189" s="483" t="s">
        <v>1759</v>
      </c>
      <c r="G189" s="223" t="s">
        <v>420</v>
      </c>
      <c r="H189" s="1231"/>
    </row>
    <row r="190" spans="5:8" ht="36.75" customHeight="1" x14ac:dyDescent="0.25">
      <c r="E190" s="1228"/>
      <c r="F190" s="484" t="s">
        <v>1770</v>
      </c>
      <c r="G190" s="75" t="s">
        <v>1198</v>
      </c>
      <c r="H190" s="1231"/>
    </row>
    <row r="191" spans="5:8" ht="108.75" customHeight="1" x14ac:dyDescent="0.25">
      <c r="E191" s="1228"/>
      <c r="F191" s="483" t="s">
        <v>2444</v>
      </c>
      <c r="G191" s="75"/>
      <c r="H191" s="1231"/>
    </row>
    <row r="192" spans="5:8" ht="30.75" customHeight="1" x14ac:dyDescent="0.25">
      <c r="E192" s="1228"/>
      <c r="F192" s="752" t="s">
        <v>2180</v>
      </c>
      <c r="G192" s="752" t="s">
        <v>2184</v>
      </c>
      <c r="H192" s="1231"/>
    </row>
    <row r="193" spans="5:8" ht="37.5" customHeight="1" thickBot="1" x14ac:dyDescent="0.3">
      <c r="E193" s="1229"/>
      <c r="F193" s="759" t="s">
        <v>2186</v>
      </c>
      <c r="G193" s="218" t="s">
        <v>3699</v>
      </c>
      <c r="H193" s="1232"/>
    </row>
    <row r="194" spans="5:8" ht="23.25" thickTop="1" x14ac:dyDescent="0.25">
      <c r="E194" s="1226" t="s">
        <v>1819</v>
      </c>
      <c r="F194" s="730" t="s">
        <v>1771</v>
      </c>
      <c r="G194" s="1152" t="s">
        <v>423</v>
      </c>
      <c r="H194" s="1230" t="s">
        <v>1797</v>
      </c>
    </row>
    <row r="195" spans="5:8" ht="37.5" customHeight="1" x14ac:dyDescent="0.25">
      <c r="E195" s="1227"/>
      <c r="F195" s="59" t="s">
        <v>1772</v>
      </c>
      <c r="G195" s="121" t="s">
        <v>3705</v>
      </c>
      <c r="H195" s="1231"/>
    </row>
    <row r="196" spans="5:8" ht="39.75" customHeight="1" x14ac:dyDescent="0.25">
      <c r="E196" s="1279" t="s">
        <v>1820</v>
      </c>
      <c r="F196" s="483" t="s">
        <v>1760</v>
      </c>
      <c r="G196" s="121" t="s">
        <v>423</v>
      </c>
      <c r="H196" s="1231"/>
    </row>
    <row r="197" spans="5:8" ht="33" customHeight="1" x14ac:dyDescent="0.25">
      <c r="E197" s="1279"/>
      <c r="F197" s="483" t="s">
        <v>1761</v>
      </c>
      <c r="G197" s="218" t="s">
        <v>3699</v>
      </c>
      <c r="H197" s="1231"/>
    </row>
    <row r="198" spans="5:8" ht="27" customHeight="1" x14ac:dyDescent="0.25">
      <c r="E198" s="1279"/>
      <c r="F198" s="484" t="s">
        <v>1772</v>
      </c>
      <c r="G198" s="218" t="s">
        <v>3699</v>
      </c>
      <c r="H198" s="1231"/>
    </row>
    <row r="199" spans="5:8" ht="36" customHeight="1" x14ac:dyDescent="0.25">
      <c r="E199" s="1279" t="s">
        <v>1821</v>
      </c>
      <c r="F199" s="483" t="s">
        <v>1760</v>
      </c>
      <c r="G199" s="121" t="s">
        <v>423</v>
      </c>
      <c r="H199" s="1231"/>
    </row>
    <row r="200" spans="5:8" ht="33" customHeight="1" x14ac:dyDescent="0.25">
      <c r="E200" s="1279"/>
      <c r="F200" s="483" t="s">
        <v>1761</v>
      </c>
      <c r="G200" s="218" t="s">
        <v>3699</v>
      </c>
      <c r="H200" s="1231"/>
    </row>
    <row r="201" spans="5:8" ht="51" customHeight="1" x14ac:dyDescent="0.25">
      <c r="E201" s="1281" t="s">
        <v>2181</v>
      </c>
      <c r="F201" s="752" t="s">
        <v>2180</v>
      </c>
      <c r="G201" s="121" t="s">
        <v>423</v>
      </c>
      <c r="H201" s="1231"/>
    </row>
    <row r="202" spans="5:8" ht="45" customHeight="1" x14ac:dyDescent="0.25">
      <c r="E202" s="1281"/>
      <c r="F202" s="752" t="s">
        <v>2179</v>
      </c>
      <c r="G202" s="752" t="s">
        <v>2184</v>
      </c>
      <c r="H202" s="1231"/>
    </row>
    <row r="203" spans="5:8" ht="38.25" customHeight="1" thickBot="1" x14ac:dyDescent="0.3">
      <c r="E203" s="1282"/>
      <c r="F203" s="756" t="s">
        <v>2182</v>
      </c>
      <c r="G203" s="1155" t="s">
        <v>3699</v>
      </c>
      <c r="H203" s="1232"/>
    </row>
    <row r="204" spans="5:8" ht="45.75" thickTop="1" x14ac:dyDescent="0.25">
      <c r="E204" s="508" t="s">
        <v>1819</v>
      </c>
      <c r="F204" s="731" t="s">
        <v>1772</v>
      </c>
      <c r="G204" s="1154" t="s">
        <v>3706</v>
      </c>
      <c r="H204" s="1295" t="s">
        <v>1798</v>
      </c>
    </row>
    <row r="205" spans="5:8" ht="33.75" customHeight="1" x14ac:dyDescent="0.25">
      <c r="E205" s="840" t="s">
        <v>1821</v>
      </c>
      <c r="F205" s="92" t="s">
        <v>1761</v>
      </c>
      <c r="G205" s="218" t="s">
        <v>2610</v>
      </c>
      <c r="H205" s="1231"/>
    </row>
    <row r="206" spans="5:8" ht="33.75" customHeight="1" x14ac:dyDescent="0.25">
      <c r="E206" s="757" t="s">
        <v>2183</v>
      </c>
      <c r="F206" s="758" t="s">
        <v>2179</v>
      </c>
      <c r="G206" s="115" t="s">
        <v>3706</v>
      </c>
      <c r="H206" s="1231"/>
    </row>
    <row r="207" spans="5:8" ht="45.75" thickBot="1" x14ac:dyDescent="0.3">
      <c r="E207" s="510" t="s">
        <v>2445</v>
      </c>
      <c r="F207" s="732" t="s">
        <v>1761</v>
      </c>
      <c r="G207" s="767" t="s">
        <v>3706</v>
      </c>
      <c r="H207" s="1296"/>
    </row>
    <row r="208" spans="5:8" ht="15" thickTop="1" x14ac:dyDescent="0.25"/>
    <row r="209" spans="5:9" x14ac:dyDescent="0.25">
      <c r="E209" s="63"/>
      <c r="F209" s="63"/>
      <c r="G209" s="63"/>
      <c r="H209" s="63"/>
      <c r="I209" s="499"/>
    </row>
    <row r="210" spans="5:9" x14ac:dyDescent="0.25">
      <c r="E210" s="63"/>
      <c r="F210" s="63"/>
      <c r="G210" s="63"/>
      <c r="H210" s="63"/>
      <c r="I210" s="499"/>
    </row>
    <row r="211" spans="5:9" x14ac:dyDescent="0.25">
      <c r="E211" s="63"/>
      <c r="F211" s="63"/>
      <c r="G211" s="63"/>
      <c r="H211" s="63"/>
      <c r="I211" s="499"/>
    </row>
    <row r="212" spans="5:9" x14ac:dyDescent="0.25">
      <c r="E212" s="63"/>
      <c r="F212" s="63"/>
      <c r="G212" s="63"/>
      <c r="H212" s="63"/>
      <c r="I212" s="499"/>
    </row>
    <row r="213" spans="5:9" x14ac:dyDescent="0.25">
      <c r="E213" s="63"/>
      <c r="F213" s="63"/>
      <c r="G213" s="63"/>
      <c r="H213" s="63"/>
      <c r="I213" s="499"/>
    </row>
    <row r="214" spans="5:9" x14ac:dyDescent="0.25">
      <c r="E214" s="63"/>
      <c r="F214" s="63"/>
      <c r="G214" s="63"/>
      <c r="H214" s="63"/>
      <c r="I214" s="499"/>
    </row>
    <row r="215" spans="5:9" x14ac:dyDescent="0.25">
      <c r="E215" s="63"/>
      <c r="F215" s="63"/>
      <c r="G215" s="63"/>
      <c r="H215" s="63"/>
      <c r="I215" s="499"/>
    </row>
    <row r="216" spans="5:9" x14ac:dyDescent="0.25">
      <c r="E216" s="63"/>
      <c r="F216" s="63"/>
      <c r="G216" s="63"/>
      <c r="H216" s="63"/>
      <c r="I216" s="499"/>
    </row>
    <row r="217" spans="5:9" x14ac:dyDescent="0.25">
      <c r="E217" s="63"/>
      <c r="F217" s="63"/>
      <c r="G217" s="63"/>
      <c r="H217" s="63"/>
      <c r="I217" s="499"/>
    </row>
    <row r="218" spans="5:9" x14ac:dyDescent="0.25">
      <c r="E218" s="106"/>
      <c r="F218" s="499"/>
      <c r="G218" s="512"/>
      <c r="H218" s="1280"/>
      <c r="I218" s="107"/>
    </row>
    <row r="219" spans="5:9" x14ac:dyDescent="0.25">
      <c r="E219" s="106"/>
      <c r="F219" s="499"/>
      <c r="G219" s="512"/>
      <c r="H219" s="1280"/>
      <c r="I219" s="107"/>
    </row>
    <row r="220" spans="5:9" x14ac:dyDescent="0.25">
      <c r="E220" s="106"/>
      <c r="F220" s="499"/>
      <c r="G220" s="512"/>
      <c r="H220" s="1280"/>
      <c r="I220" s="107"/>
    </row>
    <row r="221" spans="5:9" ht="15.75" customHeight="1" x14ac:dyDescent="0.25">
      <c r="E221" s="106"/>
      <c r="F221" s="499"/>
      <c r="G221" s="512"/>
      <c r="H221" s="1280"/>
      <c r="I221" s="107"/>
    </row>
    <row r="222" spans="5:9" x14ac:dyDescent="0.25">
      <c r="E222" s="106"/>
      <c r="F222" s="499"/>
      <c r="G222" s="512"/>
      <c r="H222" s="1280"/>
      <c r="I222" s="107"/>
    </row>
    <row r="223" spans="5:9" x14ac:dyDescent="0.25">
      <c r="E223" s="106"/>
      <c r="F223" s="499"/>
      <c r="G223" s="512"/>
      <c r="H223" s="1280"/>
      <c r="I223" s="107"/>
    </row>
    <row r="224" spans="5:9" x14ac:dyDescent="0.25">
      <c r="E224" s="106"/>
      <c r="F224" s="499"/>
      <c r="G224" s="512"/>
      <c r="H224" s="107"/>
      <c r="I224" s="107"/>
    </row>
    <row r="225" spans="5:9" x14ac:dyDescent="0.25">
      <c r="E225" s="106"/>
      <c r="F225" s="499"/>
      <c r="G225" s="512"/>
      <c r="H225" s="107"/>
      <c r="I225" s="107"/>
    </row>
    <row r="226" spans="5:9" x14ac:dyDescent="0.25">
      <c r="E226" s="106"/>
      <c r="F226" s="499"/>
      <c r="G226" s="512"/>
      <c r="H226" s="107"/>
      <c r="I226" s="107"/>
    </row>
    <row r="227" spans="5:9" x14ac:dyDescent="0.25">
      <c r="E227" s="106"/>
      <c r="F227" s="499"/>
      <c r="G227" s="512"/>
      <c r="H227" s="107"/>
      <c r="I227" s="107"/>
    </row>
    <row r="228" spans="5:9" x14ac:dyDescent="0.25">
      <c r="E228" s="106"/>
      <c r="F228" s="499"/>
      <c r="G228" s="512"/>
      <c r="H228" s="107"/>
      <c r="I228" s="107"/>
    </row>
    <row r="229" spans="5:9" x14ac:dyDescent="0.25">
      <c r="E229" s="106"/>
      <c r="F229" s="499"/>
      <c r="G229" s="512"/>
      <c r="H229" s="107"/>
      <c r="I229" s="107"/>
    </row>
    <row r="230" spans="5:9" x14ac:dyDescent="0.25">
      <c r="E230" s="106"/>
      <c r="F230" s="499"/>
      <c r="G230" s="512"/>
      <c r="H230" s="107"/>
      <c r="I230" s="107"/>
    </row>
    <row r="231" spans="5:9" x14ac:dyDescent="0.25">
      <c r="E231" s="106"/>
      <c r="F231" s="499"/>
      <c r="G231" s="512"/>
      <c r="H231" s="107"/>
      <c r="I231" s="107"/>
    </row>
    <row r="232" spans="5:9" x14ac:dyDescent="0.25">
      <c r="E232" s="106"/>
      <c r="F232" s="499"/>
      <c r="G232" s="512"/>
      <c r="H232" s="107"/>
      <c r="I232" s="107"/>
    </row>
    <row r="233" spans="5:9" x14ac:dyDescent="0.25">
      <c r="E233" s="106"/>
      <c r="F233" s="499"/>
      <c r="G233" s="512"/>
      <c r="H233" s="107"/>
      <c r="I233" s="107"/>
    </row>
    <row r="234" spans="5:9" ht="15" thickBot="1" x14ac:dyDescent="0.3">
      <c r="E234" s="106"/>
      <c r="F234" s="499"/>
      <c r="G234" s="512"/>
      <c r="H234" s="107"/>
      <c r="I234" s="107"/>
    </row>
    <row r="235" spans="5:9" ht="30" customHeight="1" thickTop="1" x14ac:dyDescent="0.25">
      <c r="E235" s="717" t="s">
        <v>1259</v>
      </c>
      <c r="F235" s="718" t="s">
        <v>1260</v>
      </c>
      <c r="G235" s="512"/>
      <c r="H235" s="1297" t="s">
        <v>612</v>
      </c>
      <c r="I235" s="63"/>
    </row>
    <row r="236" spans="5:9" ht="22.5" x14ac:dyDescent="0.25">
      <c r="E236" s="717" t="s">
        <v>1259</v>
      </c>
      <c r="F236" s="111" t="s">
        <v>1822</v>
      </c>
      <c r="G236" s="512"/>
      <c r="H236" s="1298"/>
      <c r="I236" s="63"/>
    </row>
    <row r="237" spans="5:9" ht="33.75" x14ac:dyDescent="0.25">
      <c r="E237" s="717" t="s">
        <v>1259</v>
      </c>
      <c r="F237" s="111" t="s">
        <v>1823</v>
      </c>
      <c r="G237" s="512"/>
      <c r="H237" s="1298"/>
      <c r="I237" s="63"/>
    </row>
    <row r="238" spans="5:9" ht="22.5" x14ac:dyDescent="0.25">
      <c r="E238" s="717" t="s">
        <v>1259</v>
      </c>
      <c r="F238" s="111" t="s">
        <v>1824</v>
      </c>
      <c r="G238" s="512"/>
      <c r="H238" s="1298"/>
      <c r="I238" s="63"/>
    </row>
    <row r="239" spans="5:9" ht="22.5" x14ac:dyDescent="0.25">
      <c r="E239" s="717" t="s">
        <v>1259</v>
      </c>
      <c r="F239" s="111" t="s">
        <v>1824</v>
      </c>
      <c r="G239" s="512"/>
      <c r="H239" s="1298"/>
      <c r="I239" s="63"/>
    </row>
    <row r="240" spans="5:9" ht="23.25" thickBot="1" x14ac:dyDescent="0.3">
      <c r="E240" s="717" t="s">
        <v>1259</v>
      </c>
      <c r="F240" s="111" t="s">
        <v>1825</v>
      </c>
      <c r="G240" s="512"/>
      <c r="H240" s="1299"/>
      <c r="I240" s="63"/>
    </row>
    <row r="241" spans="5:9" ht="23.25" thickTop="1" x14ac:dyDescent="0.25">
      <c r="E241" s="717" t="s">
        <v>1259</v>
      </c>
      <c r="F241" s="111" t="s">
        <v>1825</v>
      </c>
      <c r="G241" s="512"/>
      <c r="H241" s="107"/>
      <c r="I241" s="63"/>
    </row>
    <row r="242" spans="5:9" ht="22.5" x14ac:dyDescent="0.25">
      <c r="E242" s="733" t="s">
        <v>1739</v>
      </c>
      <c r="F242" s="218" t="s">
        <v>1832</v>
      </c>
      <c r="G242" s="108" t="s">
        <v>1826</v>
      </c>
      <c r="H242" s="218" t="s">
        <v>319</v>
      </c>
      <c r="I242" s="218"/>
    </row>
    <row r="243" spans="5:9" ht="45" x14ac:dyDescent="0.25">
      <c r="E243" s="733" t="s">
        <v>1739</v>
      </c>
      <c r="F243" s="218" t="s">
        <v>3315</v>
      </c>
      <c r="G243" s="108" t="s">
        <v>1826</v>
      </c>
      <c r="H243" s="218" t="s">
        <v>319</v>
      </c>
      <c r="I243" s="218"/>
    </row>
    <row r="244" spans="5:9" ht="33.75" x14ac:dyDescent="0.25">
      <c r="E244" s="733" t="s">
        <v>1739</v>
      </c>
      <c r="F244" s="109" t="s">
        <v>3311</v>
      </c>
      <c r="G244" s="110"/>
      <c r="H244" s="110" t="s">
        <v>334</v>
      </c>
      <c r="I244" s="109" t="s">
        <v>1850</v>
      </c>
    </row>
    <row r="245" spans="5:9" ht="33.75" x14ac:dyDescent="0.25">
      <c r="E245" s="733" t="s">
        <v>1739</v>
      </c>
      <c r="F245" s="218" t="s">
        <v>3312</v>
      </c>
      <c r="G245" s="108" t="s">
        <v>1826</v>
      </c>
      <c r="H245" s="108" t="s">
        <v>336</v>
      </c>
      <c r="I245" s="218"/>
    </row>
    <row r="246" spans="5:9" ht="33.75" x14ac:dyDescent="0.25">
      <c r="E246" s="1169" t="s">
        <v>3679</v>
      </c>
      <c r="F246" s="1164" t="s">
        <v>3680</v>
      </c>
      <c r="G246" s="1166">
        <v>79990</v>
      </c>
      <c r="H246" s="1166" t="s">
        <v>336</v>
      </c>
      <c r="I246" s="1164" t="s">
        <v>3681</v>
      </c>
    </row>
    <row r="247" spans="5:9" ht="36.6" customHeight="1" x14ac:dyDescent="0.25">
      <c r="E247" s="1169" t="s">
        <v>3679</v>
      </c>
      <c r="F247" s="1164" t="s">
        <v>3680</v>
      </c>
      <c r="G247" s="1169" t="s">
        <v>3682</v>
      </c>
      <c r="H247" s="1166" t="s">
        <v>336</v>
      </c>
      <c r="I247" s="1164" t="s">
        <v>3681</v>
      </c>
    </row>
    <row r="248" spans="5:9" ht="36.6" customHeight="1" x14ac:dyDescent="0.25">
      <c r="E248" s="1201" t="s">
        <v>3679</v>
      </c>
      <c r="F248" s="1144" t="s">
        <v>3680</v>
      </c>
      <c r="G248" s="1168" t="s">
        <v>3765</v>
      </c>
      <c r="H248" s="1145" t="s">
        <v>3764</v>
      </c>
      <c r="I248" s="1144" t="s">
        <v>3681</v>
      </c>
    </row>
    <row r="249" spans="5:9" ht="36.6" customHeight="1" x14ac:dyDescent="0.25">
      <c r="E249" s="1202"/>
      <c r="F249" s="1204" t="s">
        <v>3767</v>
      </c>
      <c r="G249" s="1205"/>
      <c r="H249" s="1206"/>
      <c r="I249" s="1167"/>
    </row>
    <row r="250" spans="5:9" ht="36.6" customHeight="1" x14ac:dyDescent="0.25">
      <c r="E250" s="1202"/>
      <c r="F250" s="1144" t="s">
        <v>3680</v>
      </c>
      <c r="G250" s="1168" t="s">
        <v>3736</v>
      </c>
      <c r="H250" s="1146" t="s">
        <v>336</v>
      </c>
      <c r="I250" s="1207" t="s">
        <v>3757</v>
      </c>
    </row>
    <row r="251" spans="5:9" ht="36.6" customHeight="1" x14ac:dyDescent="0.25">
      <c r="E251" s="1202"/>
      <c r="F251" s="1146" t="s">
        <v>3717</v>
      </c>
      <c r="G251" s="1168" t="s">
        <v>3737</v>
      </c>
      <c r="H251" s="1146" t="s">
        <v>336</v>
      </c>
      <c r="I251" s="1207"/>
    </row>
    <row r="252" spans="5:9" ht="36.6" customHeight="1" x14ac:dyDescent="0.25">
      <c r="E252" s="1202"/>
      <c r="F252" s="1144" t="s">
        <v>3680</v>
      </c>
      <c r="G252" s="1168" t="s">
        <v>3760</v>
      </c>
      <c r="H252" s="1146" t="s">
        <v>336</v>
      </c>
      <c r="I252" s="1207" t="s">
        <v>3761</v>
      </c>
    </row>
    <row r="253" spans="5:9" ht="36.6" customHeight="1" x14ac:dyDescent="0.25">
      <c r="E253" s="1203"/>
      <c r="F253" s="1146" t="s">
        <v>3758</v>
      </c>
      <c r="G253" s="1168" t="s">
        <v>3759</v>
      </c>
      <c r="H253" s="1146" t="s">
        <v>336</v>
      </c>
      <c r="I253" s="1207"/>
    </row>
    <row r="254" spans="5:9" ht="33.75" x14ac:dyDescent="0.25">
      <c r="E254" s="733" t="s">
        <v>1739</v>
      </c>
      <c r="F254" s="264" t="s">
        <v>3313</v>
      </c>
      <c r="G254" s="108" t="s">
        <v>1826</v>
      </c>
      <c r="H254" s="484"/>
      <c r="I254" s="483"/>
    </row>
    <row r="255" spans="5:9" ht="45" x14ac:dyDescent="0.25">
      <c r="E255" s="1169" t="s">
        <v>3679</v>
      </c>
      <c r="F255" s="1153" t="s">
        <v>3766</v>
      </c>
      <c r="G255" s="1170">
        <v>79990</v>
      </c>
      <c r="H255" s="1170" t="s">
        <v>336</v>
      </c>
      <c r="I255" s="1164" t="s">
        <v>3681</v>
      </c>
    </row>
    <row r="256" spans="5:9" ht="45" x14ac:dyDescent="0.25">
      <c r="E256" s="1169" t="s">
        <v>3679</v>
      </c>
      <c r="F256" s="1153" t="s">
        <v>3766</v>
      </c>
      <c r="G256" s="1169" t="s">
        <v>3682</v>
      </c>
      <c r="H256" s="1170" t="s">
        <v>336</v>
      </c>
      <c r="I256" s="1164" t="s">
        <v>3681</v>
      </c>
    </row>
    <row r="257" spans="5:9" ht="43.5" customHeight="1" x14ac:dyDescent="0.25">
      <c r="E257" s="1201" t="s">
        <v>3679</v>
      </c>
      <c r="F257" s="1144" t="s">
        <v>3683</v>
      </c>
      <c r="G257" s="1168" t="s">
        <v>3765</v>
      </c>
      <c r="H257" s="1145" t="s">
        <v>3764</v>
      </c>
      <c r="I257" s="1144" t="s">
        <v>3681</v>
      </c>
    </row>
    <row r="258" spans="5:9" ht="36.6" customHeight="1" x14ac:dyDescent="0.25">
      <c r="E258" s="1202"/>
      <c r="F258" s="1204" t="s">
        <v>3767</v>
      </c>
      <c r="G258" s="1205"/>
      <c r="H258" s="1206"/>
      <c r="I258" s="1167"/>
    </row>
    <row r="259" spans="5:9" ht="45.75" customHeight="1" x14ac:dyDescent="0.25">
      <c r="E259" s="1202"/>
      <c r="F259" s="1144" t="s">
        <v>3683</v>
      </c>
      <c r="G259" s="1168" t="s">
        <v>3736</v>
      </c>
      <c r="H259" s="1146" t="s">
        <v>336</v>
      </c>
      <c r="I259" s="1207" t="s">
        <v>3782</v>
      </c>
    </row>
    <row r="260" spans="5:9" ht="36.6" customHeight="1" x14ac:dyDescent="0.25">
      <c r="E260" s="1202"/>
      <c r="F260" s="1146" t="s">
        <v>3717</v>
      </c>
      <c r="G260" s="1168" t="s">
        <v>3737</v>
      </c>
      <c r="H260" s="1146" t="s">
        <v>336</v>
      </c>
      <c r="I260" s="1207"/>
    </row>
    <row r="261" spans="5:9" ht="50.25" customHeight="1" x14ac:dyDescent="0.25">
      <c r="E261" s="1202"/>
      <c r="F261" s="1144" t="s">
        <v>3683</v>
      </c>
      <c r="G261" s="1168" t="s">
        <v>3760</v>
      </c>
      <c r="H261" s="1146" t="s">
        <v>336</v>
      </c>
      <c r="I261" s="1207" t="s">
        <v>3783</v>
      </c>
    </row>
    <row r="262" spans="5:9" ht="36.6" customHeight="1" x14ac:dyDescent="0.25">
      <c r="E262" s="1203"/>
      <c r="F262" s="1146" t="s">
        <v>3758</v>
      </c>
      <c r="G262" s="1168" t="s">
        <v>3759</v>
      </c>
      <c r="H262" s="1146" t="s">
        <v>336</v>
      </c>
      <c r="I262" s="1207"/>
    </row>
    <row r="263" spans="5:9" s="499" customFormat="1" ht="22.5" x14ac:dyDescent="0.25">
      <c r="E263" s="733" t="s">
        <v>1739</v>
      </c>
      <c r="F263" s="109" t="s">
        <v>1833</v>
      </c>
      <c r="G263" s="108" t="s">
        <v>1826</v>
      </c>
      <c r="H263" s="109" t="s">
        <v>336</v>
      </c>
      <c r="I263" s="109"/>
    </row>
    <row r="264" spans="5:9" s="499" customFormat="1" ht="22.5" x14ac:dyDescent="0.25">
      <c r="E264" s="733" t="s">
        <v>1739</v>
      </c>
      <c r="F264" s="109" t="s">
        <v>1834</v>
      </c>
      <c r="G264" s="108">
        <v>2</v>
      </c>
      <c r="H264" s="109" t="s">
        <v>319</v>
      </c>
      <c r="I264" s="218" t="s">
        <v>1851</v>
      </c>
    </row>
    <row r="265" spans="5:9" s="499" customFormat="1" ht="22.5" x14ac:dyDescent="0.25">
      <c r="E265" s="733" t="s">
        <v>1739</v>
      </c>
      <c r="F265" s="109" t="s">
        <v>1835</v>
      </c>
      <c r="G265" s="109" t="s">
        <v>1826</v>
      </c>
      <c r="H265" s="109" t="s">
        <v>319</v>
      </c>
      <c r="I265" s="648"/>
    </row>
    <row r="266" spans="5:9" s="499" customFormat="1" ht="22.5" x14ac:dyDescent="0.25">
      <c r="E266" s="733" t="s">
        <v>1739</v>
      </c>
      <c r="F266" s="218" t="s">
        <v>1835</v>
      </c>
      <c r="G266" s="108">
        <v>2</v>
      </c>
      <c r="H266" s="108" t="s">
        <v>319</v>
      </c>
      <c r="I266" s="218" t="s">
        <v>1851</v>
      </c>
    </row>
    <row r="267" spans="5:9" ht="22.5" x14ac:dyDescent="0.25">
      <c r="E267" s="717" t="s">
        <v>1259</v>
      </c>
      <c r="F267" s="111" t="s">
        <v>1745</v>
      </c>
      <c r="G267" s="108"/>
      <c r="H267" s="108"/>
      <c r="I267" s="218"/>
    </row>
    <row r="268" spans="5:9" ht="22.5" x14ac:dyDescent="0.25">
      <c r="E268" s="717" t="s">
        <v>1259</v>
      </c>
      <c r="F268" s="111" t="s">
        <v>1745</v>
      </c>
      <c r="G268" s="108"/>
      <c r="H268" s="108"/>
      <c r="I268" s="218"/>
    </row>
    <row r="269" spans="5:9" ht="22.5" x14ac:dyDescent="0.25">
      <c r="E269" s="717" t="s">
        <v>1259</v>
      </c>
      <c r="F269" s="111" t="s">
        <v>1746</v>
      </c>
      <c r="G269" s="108"/>
      <c r="H269" s="108"/>
      <c r="I269" s="218"/>
    </row>
    <row r="270" spans="5:9" ht="22.5" x14ac:dyDescent="0.25">
      <c r="E270" s="717" t="s">
        <v>1259</v>
      </c>
      <c r="F270" s="111" t="s">
        <v>1746</v>
      </c>
      <c r="G270" s="108"/>
      <c r="H270" s="108"/>
      <c r="I270" s="218"/>
    </row>
    <row r="271" spans="5:9" ht="25.5" customHeight="1" x14ac:dyDescent="0.25">
      <c r="E271" s="717" t="s">
        <v>1259</v>
      </c>
      <c r="F271" s="111" t="s">
        <v>1747</v>
      </c>
      <c r="G271" s="108"/>
      <c r="H271" s="108"/>
      <c r="I271" s="218"/>
    </row>
    <row r="272" spans="5:9" ht="22.5" x14ac:dyDescent="0.25">
      <c r="E272" s="717" t="s">
        <v>1259</v>
      </c>
      <c r="F272" s="111" t="s">
        <v>1747</v>
      </c>
      <c r="G272" s="108"/>
      <c r="H272" s="108"/>
      <c r="I272" s="218"/>
    </row>
    <row r="273" spans="5:9" ht="22.5" x14ac:dyDescent="0.25">
      <c r="E273" s="717" t="s">
        <v>1259</v>
      </c>
      <c r="F273" s="111" t="s">
        <v>1747</v>
      </c>
      <c r="G273" s="108"/>
      <c r="H273" s="108"/>
      <c r="I273" s="218"/>
    </row>
    <row r="274" spans="5:9" ht="22.5" x14ac:dyDescent="0.25">
      <c r="E274" s="717" t="s">
        <v>1259</v>
      </c>
      <c r="F274" s="111" t="s">
        <v>1836</v>
      </c>
      <c r="G274" s="108"/>
      <c r="H274" s="108"/>
      <c r="I274" s="218"/>
    </row>
    <row r="275" spans="5:9" ht="22.5" x14ac:dyDescent="0.25">
      <c r="E275" s="717" t="s">
        <v>1259</v>
      </c>
      <c r="F275" s="111" t="s">
        <v>1836</v>
      </c>
      <c r="G275" s="108"/>
      <c r="H275" s="108"/>
      <c r="I275" s="218"/>
    </row>
    <row r="276" spans="5:9" ht="22.5" x14ac:dyDescent="0.25">
      <c r="E276" s="717" t="s">
        <v>1259</v>
      </c>
      <c r="F276" s="718" t="s">
        <v>1749</v>
      </c>
      <c r="G276" s="108"/>
      <c r="H276" s="108"/>
      <c r="I276" s="218"/>
    </row>
    <row r="277" spans="5:9" ht="33.75" x14ac:dyDescent="0.25">
      <c r="E277" s="717" t="s">
        <v>1259</v>
      </c>
      <c r="F277" s="718" t="s">
        <v>1837</v>
      </c>
      <c r="G277" s="108"/>
      <c r="H277" s="108"/>
      <c r="I277" s="218"/>
    </row>
    <row r="278" spans="5:9" ht="22.5" x14ac:dyDescent="0.25">
      <c r="E278" s="717" t="s">
        <v>1259</v>
      </c>
      <c r="F278" s="718" t="s">
        <v>1751</v>
      </c>
      <c r="G278" s="108"/>
      <c r="H278" s="108"/>
      <c r="I278" s="218"/>
    </row>
    <row r="279" spans="5:9" ht="22.5" x14ac:dyDescent="0.25">
      <c r="E279" s="222" t="s">
        <v>1739</v>
      </c>
      <c r="F279" s="483" t="s">
        <v>1838</v>
      </c>
      <c r="G279" s="484" t="s">
        <v>1826</v>
      </c>
      <c r="H279" s="483" t="s">
        <v>311</v>
      </c>
      <c r="I279" s="483"/>
    </row>
    <row r="280" spans="5:9" ht="22.5" x14ac:dyDescent="0.25">
      <c r="E280" s="222" t="s">
        <v>1849</v>
      </c>
      <c r="F280" s="218" t="s">
        <v>1839</v>
      </c>
      <c r="G280" s="484" t="s">
        <v>1826</v>
      </c>
      <c r="H280" s="218" t="s">
        <v>321</v>
      </c>
      <c r="I280" s="483"/>
    </row>
    <row r="281" spans="5:9" ht="22.5" x14ac:dyDescent="0.25">
      <c r="E281" s="717" t="s">
        <v>1259</v>
      </c>
      <c r="F281" s="718" t="s">
        <v>1752</v>
      </c>
      <c r="G281" s="108"/>
      <c r="H281" s="114"/>
      <c r="I281" s="114"/>
    </row>
    <row r="282" spans="5:9" ht="33.75" x14ac:dyDescent="0.25">
      <c r="E282" s="733" t="s">
        <v>1739</v>
      </c>
      <c r="F282" s="218" t="s">
        <v>1840</v>
      </c>
      <c r="G282" s="108"/>
      <c r="H282" s="108" t="s">
        <v>205</v>
      </c>
      <c r="I282" s="218" t="s">
        <v>1852</v>
      </c>
    </row>
    <row r="283" spans="5:9" s="494" customFormat="1" ht="33.75" x14ac:dyDescent="0.25">
      <c r="E283" s="733" t="s">
        <v>1739</v>
      </c>
      <c r="F283" s="483" t="s">
        <v>1841</v>
      </c>
      <c r="G283" s="484" t="s">
        <v>690</v>
      </c>
      <c r="H283" s="484" t="s">
        <v>205</v>
      </c>
      <c r="I283" s="483" t="s">
        <v>1851</v>
      </c>
    </row>
    <row r="284" spans="5:9" s="494" customFormat="1" ht="23.25" customHeight="1" x14ac:dyDescent="0.25">
      <c r="E284" s="733" t="s">
        <v>3139</v>
      </c>
      <c r="F284" s="954" t="s">
        <v>3137</v>
      </c>
      <c r="G284" s="991" t="s">
        <v>26</v>
      </c>
      <c r="H284" s="991" t="s">
        <v>3138</v>
      </c>
      <c r="I284" s="1091" t="s">
        <v>3543</v>
      </c>
    </row>
    <row r="285" spans="5:9" s="494" customFormat="1" ht="22.5" x14ac:dyDescent="0.25">
      <c r="E285" s="733" t="s">
        <v>1739</v>
      </c>
      <c r="F285" s="483" t="s">
        <v>1842</v>
      </c>
      <c r="G285" s="484">
        <v>4</v>
      </c>
      <c r="H285" s="484" t="s">
        <v>331</v>
      </c>
      <c r="I285" s="483" t="s">
        <v>1851</v>
      </c>
    </row>
    <row r="286" spans="5:9" s="494" customFormat="1" ht="22.5" x14ac:dyDescent="0.25">
      <c r="E286" s="733" t="s">
        <v>1739</v>
      </c>
      <c r="F286" s="483" t="s">
        <v>1759</v>
      </c>
      <c r="G286" s="484" t="s">
        <v>1826</v>
      </c>
      <c r="H286" s="484" t="s">
        <v>340</v>
      </c>
      <c r="I286" s="483"/>
    </row>
    <row r="287" spans="5:9" s="494" customFormat="1" ht="22.5" x14ac:dyDescent="0.25">
      <c r="E287" s="733" t="s">
        <v>1739</v>
      </c>
      <c r="F287" s="483" t="s">
        <v>1759</v>
      </c>
      <c r="G287" s="484" t="s">
        <v>415</v>
      </c>
      <c r="H287" s="484" t="s">
        <v>340</v>
      </c>
      <c r="I287" s="483" t="s">
        <v>1851</v>
      </c>
    </row>
    <row r="288" spans="5:9" s="494" customFormat="1" ht="22.5" x14ac:dyDescent="0.25">
      <c r="E288" s="733" t="s">
        <v>1739</v>
      </c>
      <c r="F288" s="483" t="s">
        <v>1760</v>
      </c>
      <c r="G288" s="484" t="s">
        <v>1826</v>
      </c>
      <c r="H288" s="483" t="s">
        <v>322</v>
      </c>
      <c r="I288" s="483" t="s">
        <v>1853</v>
      </c>
    </row>
    <row r="289" spans="4:9" s="494" customFormat="1" ht="22.5" x14ac:dyDescent="0.25">
      <c r="E289" s="733" t="s">
        <v>1739</v>
      </c>
      <c r="F289" s="218" t="s">
        <v>1760</v>
      </c>
      <c r="G289" s="108" t="s">
        <v>157</v>
      </c>
      <c r="H289" s="218" t="s">
        <v>322</v>
      </c>
      <c r="I289" s="218" t="s">
        <v>1851</v>
      </c>
    </row>
    <row r="290" spans="4:9" s="494" customFormat="1" ht="22.5" x14ac:dyDescent="0.25">
      <c r="E290" s="733" t="s">
        <v>1739</v>
      </c>
      <c r="F290" s="218" t="s">
        <v>1843</v>
      </c>
      <c r="G290" s="108" t="s">
        <v>1826</v>
      </c>
      <c r="H290" s="484" t="s">
        <v>2611</v>
      </c>
      <c r="I290" s="753"/>
    </row>
    <row r="291" spans="4:9" s="494" customFormat="1" ht="22.5" x14ac:dyDescent="0.25">
      <c r="E291" s="733" t="s">
        <v>1739</v>
      </c>
      <c r="F291" s="218" t="s">
        <v>1844</v>
      </c>
      <c r="G291" s="108" t="s">
        <v>1826</v>
      </c>
      <c r="H291" s="218" t="s">
        <v>323</v>
      </c>
      <c r="I291" s="218"/>
    </row>
    <row r="292" spans="4:9" s="494" customFormat="1" ht="22.5" x14ac:dyDescent="0.25">
      <c r="E292" s="733" t="s">
        <v>1739</v>
      </c>
      <c r="F292" s="218" t="s">
        <v>1845</v>
      </c>
      <c r="G292" s="108"/>
      <c r="H292" s="108" t="s">
        <v>319</v>
      </c>
      <c r="I292" s="218" t="s">
        <v>1854</v>
      </c>
    </row>
    <row r="293" spans="4:9" s="494" customFormat="1" ht="24.75" customHeight="1" x14ac:dyDescent="0.25">
      <c r="E293" s="733" t="s">
        <v>1739</v>
      </c>
      <c r="F293" s="218" t="s">
        <v>1845</v>
      </c>
      <c r="G293" s="108">
        <v>2</v>
      </c>
      <c r="H293" s="108" t="s">
        <v>319</v>
      </c>
      <c r="I293" s="218" t="s">
        <v>1851</v>
      </c>
    </row>
    <row r="294" spans="4:9" s="494" customFormat="1" ht="22.5" x14ac:dyDescent="0.25">
      <c r="E294" s="733" t="s">
        <v>1739</v>
      </c>
      <c r="F294" s="218" t="s">
        <v>1846</v>
      </c>
      <c r="G294" s="108" t="s">
        <v>1826</v>
      </c>
      <c r="H294" s="108" t="s">
        <v>319</v>
      </c>
      <c r="I294" s="121"/>
    </row>
    <row r="295" spans="4:9" s="494" customFormat="1" ht="22.5" x14ac:dyDescent="0.25">
      <c r="E295" s="733" t="s">
        <v>1739</v>
      </c>
      <c r="F295" s="218" t="s">
        <v>1847</v>
      </c>
      <c r="G295" s="108" t="s">
        <v>1826</v>
      </c>
      <c r="H295" s="108" t="s">
        <v>319</v>
      </c>
      <c r="I295" s="121"/>
    </row>
    <row r="296" spans="4:9" s="494" customFormat="1" ht="22.5" x14ac:dyDescent="0.25">
      <c r="E296" s="733" t="s">
        <v>1739</v>
      </c>
      <c r="F296" s="218" t="s">
        <v>1848</v>
      </c>
      <c r="G296" s="108" t="s">
        <v>1826</v>
      </c>
      <c r="H296" s="108" t="s">
        <v>5</v>
      </c>
      <c r="I296" s="121"/>
    </row>
    <row r="297" spans="4:9" s="494" customFormat="1" ht="22.5" x14ac:dyDescent="0.25">
      <c r="E297" s="1143" t="s">
        <v>3679</v>
      </c>
      <c r="F297" s="1147" t="s">
        <v>3693</v>
      </c>
      <c r="G297" s="1146" t="s">
        <v>3714</v>
      </c>
      <c r="H297" s="1146" t="s">
        <v>5</v>
      </c>
      <c r="I297" s="1150" t="s">
        <v>3715</v>
      </c>
    </row>
    <row r="298" spans="4:9" s="494" customFormat="1" ht="24" customHeight="1" x14ac:dyDescent="0.25">
      <c r="E298" s="108" t="s">
        <v>1849</v>
      </c>
      <c r="F298" s="108" t="s">
        <v>1881</v>
      </c>
      <c r="G298" s="115"/>
      <c r="H298" s="108" t="s">
        <v>319</v>
      </c>
      <c r="I298" s="108" t="s">
        <v>3296</v>
      </c>
    </row>
    <row r="299" spans="4:9" ht="22.5" x14ac:dyDescent="0.25">
      <c r="E299" s="733" t="s">
        <v>1849</v>
      </c>
      <c r="F299" s="108" t="s">
        <v>1881</v>
      </c>
      <c r="G299" s="108">
        <v>3</v>
      </c>
      <c r="H299" s="108" t="s">
        <v>319</v>
      </c>
      <c r="I299" s="218" t="s">
        <v>1851</v>
      </c>
    </row>
    <row r="300" spans="4:9" s="494" customFormat="1" ht="22.5" x14ac:dyDescent="0.25">
      <c r="D300" s="486"/>
      <c r="E300" s="218" t="s">
        <v>2173</v>
      </c>
      <c r="F300" s="108" t="s">
        <v>1881</v>
      </c>
      <c r="G300" s="108" t="s">
        <v>1826</v>
      </c>
      <c r="H300" s="108" t="s">
        <v>319</v>
      </c>
      <c r="I300" s="115"/>
    </row>
    <row r="301" spans="4:9" s="494" customFormat="1" ht="22.5" x14ac:dyDescent="0.25">
      <c r="E301" s="733" t="s">
        <v>1960</v>
      </c>
      <c r="F301" s="108" t="s">
        <v>1881</v>
      </c>
      <c r="G301" s="115"/>
      <c r="H301" s="108" t="s">
        <v>319</v>
      </c>
      <c r="I301" s="218" t="s">
        <v>3297</v>
      </c>
    </row>
    <row r="302" spans="4:9" ht="22.5" x14ac:dyDescent="0.25">
      <c r="E302" s="733" t="s">
        <v>1960</v>
      </c>
      <c r="F302" s="108" t="s">
        <v>1881</v>
      </c>
      <c r="G302" s="108">
        <v>3</v>
      </c>
      <c r="H302" s="108" t="s">
        <v>319</v>
      </c>
      <c r="I302" s="218" t="s">
        <v>1851</v>
      </c>
    </row>
    <row r="303" spans="4:9" s="494" customFormat="1" ht="22.5" x14ac:dyDescent="0.25">
      <c r="E303" s="733" t="s">
        <v>1961</v>
      </c>
      <c r="F303" s="108" t="s">
        <v>1881</v>
      </c>
      <c r="G303" s="115"/>
      <c r="H303" s="108" t="s">
        <v>319</v>
      </c>
      <c r="I303" s="218" t="s">
        <v>3296</v>
      </c>
    </row>
    <row r="304" spans="4:9" ht="22.5" x14ac:dyDescent="0.25">
      <c r="E304" s="733" t="s">
        <v>1961</v>
      </c>
      <c r="F304" s="108" t="s">
        <v>1881</v>
      </c>
      <c r="G304" s="108">
        <v>3</v>
      </c>
      <c r="H304" s="108" t="s">
        <v>319</v>
      </c>
      <c r="I304" s="218" t="s">
        <v>1851</v>
      </c>
    </row>
    <row r="305" spans="3:9" s="494" customFormat="1" ht="22.5" x14ac:dyDescent="0.25">
      <c r="E305" s="733" t="s">
        <v>1962</v>
      </c>
      <c r="F305" s="218" t="s">
        <v>1882</v>
      </c>
      <c r="G305" s="108" t="s">
        <v>1826</v>
      </c>
      <c r="H305" s="218" t="s">
        <v>319</v>
      </c>
      <c r="I305" s="218"/>
    </row>
    <row r="306" spans="3:9" s="494" customFormat="1" ht="22.5" x14ac:dyDescent="0.25">
      <c r="C306" s="514"/>
      <c r="E306" s="218" t="s">
        <v>1963</v>
      </c>
      <c r="F306" s="218" t="s">
        <v>1883</v>
      </c>
      <c r="G306" s="108" t="s">
        <v>1826</v>
      </c>
      <c r="H306" s="121" t="s">
        <v>2165</v>
      </c>
      <c r="I306" s="121"/>
    </row>
    <row r="307" spans="3:9" s="494" customFormat="1" ht="22.5" x14ac:dyDescent="0.25">
      <c r="C307" s="514"/>
      <c r="D307" s="514"/>
      <c r="E307" s="218" t="s">
        <v>2172</v>
      </c>
      <c r="F307" s="218" t="s">
        <v>1883</v>
      </c>
      <c r="G307" s="108" t="s">
        <v>1826</v>
      </c>
      <c r="H307" s="121" t="s">
        <v>2165</v>
      </c>
      <c r="I307" s="121"/>
    </row>
    <row r="308" spans="3:9" s="494" customFormat="1" ht="22.5" x14ac:dyDescent="0.25">
      <c r="C308" s="514"/>
      <c r="D308" s="514"/>
      <c r="E308" s="218" t="s">
        <v>1960</v>
      </c>
      <c r="F308" s="218" t="s">
        <v>1883</v>
      </c>
      <c r="G308" s="218" t="s">
        <v>1827</v>
      </c>
      <c r="H308" s="121" t="s">
        <v>2165</v>
      </c>
      <c r="I308" s="218" t="s">
        <v>2170</v>
      </c>
    </row>
    <row r="309" spans="3:9" s="494" customFormat="1" ht="33.75" x14ac:dyDescent="0.25">
      <c r="C309" s="514"/>
      <c r="D309" s="514"/>
      <c r="E309" s="218" t="s">
        <v>1964</v>
      </c>
      <c r="F309" s="218" t="s">
        <v>1883</v>
      </c>
      <c r="G309" s="752" t="s">
        <v>2166</v>
      </c>
      <c r="H309" s="121" t="s">
        <v>2165</v>
      </c>
      <c r="I309" s="751"/>
    </row>
    <row r="310" spans="3:9" s="494" customFormat="1" ht="45" x14ac:dyDescent="0.25">
      <c r="C310" s="514"/>
      <c r="D310" s="514"/>
      <c r="E310" s="733" t="s">
        <v>1962</v>
      </c>
      <c r="F310" s="218" t="s">
        <v>1884</v>
      </c>
      <c r="G310" s="108" t="s">
        <v>1826</v>
      </c>
      <c r="H310" s="218" t="s">
        <v>324</v>
      </c>
      <c r="I310" s="218"/>
    </row>
    <row r="311" spans="3:9" s="494" customFormat="1" ht="22.5" x14ac:dyDescent="0.25">
      <c r="C311" s="514"/>
      <c r="D311" s="514"/>
      <c r="E311" s="218" t="s">
        <v>2171</v>
      </c>
      <c r="F311" s="218" t="s">
        <v>1885</v>
      </c>
      <c r="G311" s="218" t="s">
        <v>1827</v>
      </c>
      <c r="H311" s="121" t="s">
        <v>311</v>
      </c>
      <c r="I311" s="218" t="s">
        <v>2164</v>
      </c>
    </row>
    <row r="312" spans="3:9" s="494" customFormat="1" ht="22.5" x14ac:dyDescent="0.25">
      <c r="C312" s="514"/>
      <c r="D312" s="514"/>
      <c r="E312" s="218" t="s">
        <v>1960</v>
      </c>
      <c r="F312" s="218" t="s">
        <v>1885</v>
      </c>
      <c r="G312" s="218" t="s">
        <v>1827</v>
      </c>
      <c r="H312" s="121" t="s">
        <v>311</v>
      </c>
      <c r="I312" s="218" t="s">
        <v>1855</v>
      </c>
    </row>
    <row r="313" spans="3:9" s="494" customFormat="1" ht="33.75" x14ac:dyDescent="0.25">
      <c r="C313" s="514"/>
      <c r="D313" s="514"/>
      <c r="E313" s="218" t="s">
        <v>1964</v>
      </c>
      <c r="F313" s="218" t="s">
        <v>1885</v>
      </c>
      <c r="G313" s="752" t="s">
        <v>2166</v>
      </c>
      <c r="H313" s="121" t="s">
        <v>311</v>
      </c>
      <c r="I313" s="751"/>
    </row>
    <row r="314" spans="3:9" s="494" customFormat="1" ht="22.5" x14ac:dyDescent="0.25">
      <c r="C314" s="514"/>
      <c r="D314" s="514"/>
      <c r="E314" s="218" t="s">
        <v>1814</v>
      </c>
      <c r="F314" s="218" t="s">
        <v>1886</v>
      </c>
      <c r="G314" s="121"/>
      <c r="H314" s="121" t="s">
        <v>341</v>
      </c>
      <c r="I314" s="218"/>
    </row>
    <row r="315" spans="3:9" s="494" customFormat="1" ht="22.5" x14ac:dyDescent="0.25">
      <c r="C315" s="514"/>
      <c r="D315" s="514"/>
      <c r="E315" s="218" t="s">
        <v>1814</v>
      </c>
      <c r="F315" s="218" t="s">
        <v>1886</v>
      </c>
      <c r="G315" s="115">
        <v>3279031</v>
      </c>
      <c r="H315" s="121" t="s">
        <v>341</v>
      </c>
      <c r="I315" s="218" t="s">
        <v>1737</v>
      </c>
    </row>
    <row r="316" spans="3:9" s="494" customFormat="1" ht="22.5" x14ac:dyDescent="0.25">
      <c r="C316" s="514"/>
      <c r="D316" s="514"/>
      <c r="E316" s="218" t="s">
        <v>2174</v>
      </c>
      <c r="F316" s="218" t="s">
        <v>1886</v>
      </c>
      <c r="G316" s="218" t="s">
        <v>1828</v>
      </c>
      <c r="H316" s="121" t="s">
        <v>341</v>
      </c>
      <c r="I316" s="218" t="s">
        <v>2169</v>
      </c>
    </row>
    <row r="317" spans="3:9" s="494" customFormat="1" ht="22.5" x14ac:dyDescent="0.25">
      <c r="C317" s="514"/>
      <c r="D317" s="514"/>
      <c r="E317" s="218" t="s">
        <v>1960</v>
      </c>
      <c r="F317" s="218" t="s">
        <v>1886</v>
      </c>
      <c r="G317" s="218" t="s">
        <v>1828</v>
      </c>
      <c r="H317" s="121" t="s">
        <v>341</v>
      </c>
      <c r="I317" s="218" t="s">
        <v>1856</v>
      </c>
    </row>
    <row r="318" spans="3:9" s="494" customFormat="1" ht="33.75" x14ac:dyDescent="0.25">
      <c r="C318" s="514"/>
      <c r="D318" s="514"/>
      <c r="E318" s="218" t="s">
        <v>1964</v>
      </c>
      <c r="F318" s="218" t="s">
        <v>1886</v>
      </c>
      <c r="G318" s="752" t="s">
        <v>2166</v>
      </c>
      <c r="H318" s="121" t="s">
        <v>341</v>
      </c>
      <c r="I318" s="754"/>
    </row>
    <row r="319" spans="3:9" s="494" customFormat="1" ht="22.5" x14ac:dyDescent="0.25">
      <c r="C319" s="514"/>
      <c r="D319" s="514"/>
      <c r="E319" s="218" t="s">
        <v>1814</v>
      </c>
      <c r="F319" s="218" t="s">
        <v>1887</v>
      </c>
      <c r="G319" s="515"/>
      <c r="H319" s="121" t="s">
        <v>353</v>
      </c>
      <c r="I319" s="218" t="s">
        <v>1857</v>
      </c>
    </row>
    <row r="320" spans="3:9" ht="22.5" x14ac:dyDescent="0.25">
      <c r="E320" s="733" t="s">
        <v>1814</v>
      </c>
      <c r="F320" s="218" t="s">
        <v>1887</v>
      </c>
      <c r="G320" s="108" t="s">
        <v>45</v>
      </c>
      <c r="H320" s="108" t="s">
        <v>353</v>
      </c>
      <c r="I320" s="218" t="s">
        <v>1851</v>
      </c>
    </row>
    <row r="321" spans="3:9" s="494" customFormat="1" ht="22.5" x14ac:dyDescent="0.25">
      <c r="C321" s="514"/>
      <c r="D321" s="514"/>
      <c r="E321" s="218" t="s">
        <v>2174</v>
      </c>
      <c r="F321" s="218" t="s">
        <v>1887</v>
      </c>
      <c r="G321" s="218" t="s">
        <v>1828</v>
      </c>
      <c r="H321" s="121"/>
      <c r="I321" s="218" t="s">
        <v>2169</v>
      </c>
    </row>
    <row r="322" spans="3:9" s="494" customFormat="1" ht="22.5" x14ac:dyDescent="0.25">
      <c r="C322" s="514"/>
      <c r="D322" s="514"/>
      <c r="E322" s="218" t="s">
        <v>1960</v>
      </c>
      <c r="F322" s="218" t="s">
        <v>1887</v>
      </c>
      <c r="G322" s="218" t="s">
        <v>1828</v>
      </c>
      <c r="H322" s="121"/>
      <c r="I322" s="218" t="s">
        <v>1858</v>
      </c>
    </row>
    <row r="323" spans="3:9" s="494" customFormat="1" ht="22.5" x14ac:dyDescent="0.25">
      <c r="C323" s="514"/>
      <c r="D323" s="514"/>
      <c r="E323" s="218" t="s">
        <v>1961</v>
      </c>
      <c r="F323" s="218" t="s">
        <v>1887</v>
      </c>
      <c r="G323" s="752" t="s">
        <v>2166</v>
      </c>
      <c r="H323" s="121"/>
      <c r="I323" s="751"/>
    </row>
    <row r="324" spans="3:9" s="494" customFormat="1" ht="22.5" x14ac:dyDescent="0.25">
      <c r="C324" s="514"/>
      <c r="D324" s="514"/>
      <c r="E324" s="218" t="s">
        <v>1814</v>
      </c>
      <c r="F324" s="218" t="s">
        <v>1888</v>
      </c>
      <c r="G324" s="218" t="s">
        <v>1826</v>
      </c>
      <c r="H324" s="121"/>
      <c r="I324" s="121"/>
    </row>
    <row r="325" spans="3:9" s="494" customFormat="1" ht="22.5" x14ac:dyDescent="0.25">
      <c r="C325" s="514"/>
      <c r="D325" s="514"/>
      <c r="E325" s="218" t="s">
        <v>2174</v>
      </c>
      <c r="F325" s="218" t="s">
        <v>1888</v>
      </c>
      <c r="G325" s="218" t="s">
        <v>1827</v>
      </c>
      <c r="H325" s="121" t="s">
        <v>5</v>
      </c>
      <c r="I325" s="218" t="s">
        <v>2168</v>
      </c>
    </row>
    <row r="326" spans="3:9" s="494" customFormat="1" ht="22.5" x14ac:dyDescent="0.25">
      <c r="C326" s="514"/>
      <c r="D326" s="514"/>
      <c r="E326" s="218" t="s">
        <v>1960</v>
      </c>
      <c r="F326" s="218" t="s">
        <v>1888</v>
      </c>
      <c r="G326" s="218" t="s">
        <v>1827</v>
      </c>
      <c r="H326" s="121" t="s">
        <v>5</v>
      </c>
      <c r="I326" s="218" t="s">
        <v>1859</v>
      </c>
    </row>
    <row r="327" spans="3:9" s="494" customFormat="1" ht="22.5" x14ac:dyDescent="0.25">
      <c r="C327" s="514"/>
      <c r="D327" s="514"/>
      <c r="E327" s="218" t="s">
        <v>1961</v>
      </c>
      <c r="F327" s="218" t="s">
        <v>1888</v>
      </c>
      <c r="G327" s="752" t="s">
        <v>2166</v>
      </c>
      <c r="H327" s="121"/>
      <c r="I327" s="751"/>
    </row>
    <row r="328" spans="3:9" s="494" customFormat="1" ht="22.5" x14ac:dyDescent="0.25">
      <c r="C328" s="514"/>
      <c r="D328" s="514"/>
      <c r="E328" s="218" t="s">
        <v>1814</v>
      </c>
      <c r="F328" s="218" t="s">
        <v>1889</v>
      </c>
      <c r="G328" s="218" t="s">
        <v>1826</v>
      </c>
      <c r="H328" s="121"/>
      <c r="I328" s="121"/>
    </row>
    <row r="329" spans="3:9" s="494" customFormat="1" ht="22.5" x14ac:dyDescent="0.25">
      <c r="C329" s="514"/>
      <c r="D329" s="514"/>
      <c r="E329" s="218" t="s">
        <v>2174</v>
      </c>
      <c r="F329" s="218" t="s">
        <v>1889</v>
      </c>
      <c r="G329" s="218" t="s">
        <v>1827</v>
      </c>
      <c r="H329" s="121" t="s">
        <v>5</v>
      </c>
      <c r="I329" s="218" t="s">
        <v>2167</v>
      </c>
    </row>
    <row r="330" spans="3:9" s="494" customFormat="1" ht="22.5" x14ac:dyDescent="0.25">
      <c r="C330" s="514"/>
      <c r="D330" s="514"/>
      <c r="E330" s="218" t="s">
        <v>1960</v>
      </c>
      <c r="F330" s="218" t="s">
        <v>1889</v>
      </c>
      <c r="G330" s="218" t="s">
        <v>1827</v>
      </c>
      <c r="H330" s="121" t="s">
        <v>5</v>
      </c>
      <c r="I330" s="218" t="s">
        <v>1860</v>
      </c>
    </row>
    <row r="331" spans="3:9" s="494" customFormat="1" ht="22.5" x14ac:dyDescent="0.25">
      <c r="C331" s="514"/>
      <c r="D331" s="514"/>
      <c r="E331" s="218" t="s">
        <v>1961</v>
      </c>
      <c r="F331" s="218" t="s">
        <v>1889</v>
      </c>
      <c r="G331" s="752" t="s">
        <v>2166</v>
      </c>
      <c r="H331" s="121"/>
      <c r="I331" s="751"/>
    </row>
    <row r="332" spans="3:9" s="494" customFormat="1" ht="22.5" x14ac:dyDescent="0.25">
      <c r="E332" s="218" t="s">
        <v>1814</v>
      </c>
      <c r="F332" s="218" t="s">
        <v>1890</v>
      </c>
      <c r="G332" s="121"/>
      <c r="H332" s="121" t="s">
        <v>319</v>
      </c>
      <c r="I332" s="218" t="s">
        <v>1861</v>
      </c>
    </row>
    <row r="333" spans="3:9" ht="22.5" x14ac:dyDescent="0.25">
      <c r="E333" s="733" t="s">
        <v>1814</v>
      </c>
      <c r="F333" s="218" t="s">
        <v>1890</v>
      </c>
      <c r="G333" s="108">
        <v>5</v>
      </c>
      <c r="H333" s="108" t="s">
        <v>319</v>
      </c>
      <c r="I333" s="218" t="s">
        <v>1851</v>
      </c>
    </row>
    <row r="334" spans="3:9" s="494" customFormat="1" ht="22.5" x14ac:dyDescent="0.25">
      <c r="E334" s="218" t="s">
        <v>2174</v>
      </c>
      <c r="F334" s="218" t="s">
        <v>1890</v>
      </c>
      <c r="G334" s="218" t="s">
        <v>1827</v>
      </c>
      <c r="H334" s="121" t="s">
        <v>319</v>
      </c>
      <c r="I334" s="218" t="s">
        <v>2176</v>
      </c>
    </row>
    <row r="335" spans="3:9" s="494" customFormat="1" ht="22.5" x14ac:dyDescent="0.25">
      <c r="E335" s="218" t="s">
        <v>1960</v>
      </c>
      <c r="F335" s="755" t="s">
        <v>1891</v>
      </c>
      <c r="G335" s="218" t="s">
        <v>1827</v>
      </c>
      <c r="H335" s="121" t="s">
        <v>319</v>
      </c>
      <c r="I335" s="218" t="s">
        <v>1862</v>
      </c>
    </row>
    <row r="336" spans="3:9" s="494" customFormat="1" ht="22.5" x14ac:dyDescent="0.25">
      <c r="E336" s="218" t="s">
        <v>1961</v>
      </c>
      <c r="F336" s="218" t="s">
        <v>1890</v>
      </c>
      <c r="G336" s="752" t="s">
        <v>2166</v>
      </c>
      <c r="H336" s="121" t="s">
        <v>319</v>
      </c>
      <c r="I336" s="751"/>
    </row>
    <row r="337" spans="5:9" s="494" customFormat="1" ht="22.5" x14ac:dyDescent="0.25">
      <c r="E337" s="218" t="s">
        <v>1814</v>
      </c>
      <c r="F337" s="218" t="s">
        <v>1892</v>
      </c>
      <c r="G337" s="218" t="s">
        <v>1826</v>
      </c>
      <c r="H337" s="121" t="s">
        <v>1</v>
      </c>
      <c r="I337" s="515"/>
    </row>
    <row r="338" spans="5:9" s="494" customFormat="1" ht="22.5" x14ac:dyDescent="0.25">
      <c r="E338" s="218" t="s">
        <v>2174</v>
      </c>
      <c r="F338" s="218" t="s">
        <v>1892</v>
      </c>
      <c r="G338" s="218" t="s">
        <v>1829</v>
      </c>
      <c r="H338" s="121" t="s">
        <v>1</v>
      </c>
      <c r="I338" s="218" t="s">
        <v>2178</v>
      </c>
    </row>
    <row r="339" spans="5:9" s="494" customFormat="1" ht="22.5" x14ac:dyDescent="0.25">
      <c r="E339" s="218" t="s">
        <v>1960</v>
      </c>
      <c r="F339" s="218" t="s">
        <v>1892</v>
      </c>
      <c r="G339" s="218" t="s">
        <v>1829</v>
      </c>
      <c r="H339" s="121" t="s">
        <v>1</v>
      </c>
      <c r="I339" s="218" t="s">
        <v>1863</v>
      </c>
    </row>
    <row r="340" spans="5:9" s="494" customFormat="1" ht="22.5" x14ac:dyDescent="0.25">
      <c r="E340" s="218" t="s">
        <v>1961</v>
      </c>
      <c r="F340" s="218" t="s">
        <v>1892</v>
      </c>
      <c r="G340" s="752" t="s">
        <v>2166</v>
      </c>
      <c r="H340" s="121" t="s">
        <v>1</v>
      </c>
      <c r="I340" s="751"/>
    </row>
    <row r="341" spans="5:9" s="494" customFormat="1" ht="22.5" x14ac:dyDescent="0.25">
      <c r="E341" s="218" t="s">
        <v>1814</v>
      </c>
      <c r="F341" s="218" t="s">
        <v>1893</v>
      </c>
      <c r="G341" s="121"/>
      <c r="H341" s="121" t="s">
        <v>319</v>
      </c>
      <c r="I341" s="218" t="s">
        <v>1864</v>
      </c>
    </row>
    <row r="342" spans="5:9" ht="22.5" x14ac:dyDescent="0.25">
      <c r="E342" s="733" t="s">
        <v>1965</v>
      </c>
      <c r="F342" s="218" t="s">
        <v>1893</v>
      </c>
      <c r="G342" s="108">
        <v>3</v>
      </c>
      <c r="H342" s="108" t="s">
        <v>319</v>
      </c>
      <c r="I342" s="218" t="s">
        <v>1851</v>
      </c>
    </row>
    <row r="343" spans="5:9" s="494" customFormat="1" ht="22.5" x14ac:dyDescent="0.25">
      <c r="E343" s="218" t="s">
        <v>2174</v>
      </c>
      <c r="F343" s="218" t="s">
        <v>1893</v>
      </c>
      <c r="G343" s="218" t="s">
        <v>1829</v>
      </c>
      <c r="H343" s="515"/>
      <c r="I343" s="218" t="s">
        <v>2176</v>
      </c>
    </row>
    <row r="344" spans="5:9" s="494" customFormat="1" ht="22.5" x14ac:dyDescent="0.25">
      <c r="E344" s="218" t="s">
        <v>1960</v>
      </c>
      <c r="F344" s="218" t="s">
        <v>1893</v>
      </c>
      <c r="G344" s="218" t="s">
        <v>1829</v>
      </c>
      <c r="H344" s="121" t="s">
        <v>319</v>
      </c>
      <c r="I344" s="218" t="s">
        <v>1865</v>
      </c>
    </row>
    <row r="345" spans="5:9" s="494" customFormat="1" ht="22.5" x14ac:dyDescent="0.25">
      <c r="E345" s="218" t="s">
        <v>1961</v>
      </c>
      <c r="F345" s="218" t="s">
        <v>1893</v>
      </c>
      <c r="G345" s="752" t="s">
        <v>2166</v>
      </c>
      <c r="H345" s="121" t="s">
        <v>319</v>
      </c>
      <c r="I345" s="751"/>
    </row>
    <row r="346" spans="5:9" s="494" customFormat="1" ht="22.5" x14ac:dyDescent="0.25">
      <c r="E346" s="218" t="s">
        <v>1814</v>
      </c>
      <c r="F346" s="218" t="s">
        <v>1894</v>
      </c>
      <c r="G346" s="218" t="s">
        <v>1826</v>
      </c>
      <c r="H346" s="121" t="s">
        <v>311</v>
      </c>
      <c r="I346" s="121"/>
    </row>
    <row r="347" spans="5:9" s="494" customFormat="1" ht="22.5" x14ac:dyDescent="0.25">
      <c r="E347" s="218" t="s">
        <v>2174</v>
      </c>
      <c r="F347" s="218" t="s">
        <v>1894</v>
      </c>
      <c r="G347" s="218" t="s">
        <v>1826</v>
      </c>
      <c r="H347" s="121" t="s">
        <v>311</v>
      </c>
      <c r="I347" s="121"/>
    </row>
    <row r="348" spans="5:9" s="494" customFormat="1" ht="22.5" x14ac:dyDescent="0.25">
      <c r="E348" s="218" t="s">
        <v>1960</v>
      </c>
      <c r="F348" s="218" t="s">
        <v>1894</v>
      </c>
      <c r="G348" s="218" t="s">
        <v>1829</v>
      </c>
      <c r="H348" s="121" t="s">
        <v>311</v>
      </c>
      <c r="I348" s="218" t="s">
        <v>1865</v>
      </c>
    </row>
    <row r="349" spans="5:9" s="494" customFormat="1" ht="22.5" x14ac:dyDescent="0.25">
      <c r="E349" s="218" t="s">
        <v>1961</v>
      </c>
      <c r="F349" s="218" t="s">
        <v>1894</v>
      </c>
      <c r="G349" s="752" t="s">
        <v>2166</v>
      </c>
      <c r="H349" s="121" t="s">
        <v>311</v>
      </c>
      <c r="I349" s="751"/>
    </row>
    <row r="350" spans="5:9" s="494" customFormat="1" ht="22.5" x14ac:dyDescent="0.25">
      <c r="E350" s="218" t="s">
        <v>1965</v>
      </c>
      <c r="F350" s="218" t="s">
        <v>1895</v>
      </c>
      <c r="G350" s="218" t="s">
        <v>1826</v>
      </c>
      <c r="H350" s="121" t="s">
        <v>319</v>
      </c>
      <c r="I350" s="121"/>
    </row>
    <row r="351" spans="5:9" s="494" customFormat="1" ht="22.5" x14ac:dyDescent="0.25">
      <c r="E351" s="218" t="s">
        <v>2174</v>
      </c>
      <c r="F351" s="218" t="s">
        <v>1895</v>
      </c>
      <c r="G351" s="218" t="s">
        <v>1829</v>
      </c>
      <c r="H351" s="121" t="s">
        <v>319</v>
      </c>
      <c r="I351" s="218" t="s">
        <v>2176</v>
      </c>
    </row>
    <row r="352" spans="5:9" s="494" customFormat="1" ht="22.5" x14ac:dyDescent="0.25">
      <c r="E352" s="218" t="s">
        <v>1960</v>
      </c>
      <c r="F352" s="218" t="s">
        <v>1895</v>
      </c>
      <c r="G352" s="218" t="s">
        <v>1829</v>
      </c>
      <c r="H352" s="121" t="s">
        <v>319</v>
      </c>
      <c r="I352" s="218" t="s">
        <v>1865</v>
      </c>
    </row>
    <row r="353" spans="5:9" s="494" customFormat="1" ht="22.5" x14ac:dyDescent="0.25">
      <c r="E353" s="218" t="s">
        <v>1961</v>
      </c>
      <c r="F353" s="218" t="s">
        <v>1895</v>
      </c>
      <c r="G353" s="752" t="s">
        <v>2166</v>
      </c>
      <c r="H353" s="121" t="s">
        <v>311</v>
      </c>
      <c r="I353" s="751"/>
    </row>
    <row r="354" spans="5:9" s="494" customFormat="1" ht="22.5" x14ac:dyDescent="0.25">
      <c r="E354" s="218" t="s">
        <v>1814</v>
      </c>
      <c r="F354" s="218" t="s">
        <v>1896</v>
      </c>
      <c r="G354" s="752" t="s">
        <v>2166</v>
      </c>
      <c r="H354" s="121" t="s">
        <v>319</v>
      </c>
      <c r="I354" s="121"/>
    </row>
    <row r="355" spans="5:9" s="494" customFormat="1" ht="22.5" x14ac:dyDescent="0.25">
      <c r="E355" s="218" t="s">
        <v>1814</v>
      </c>
      <c r="F355" s="218" t="s">
        <v>1896</v>
      </c>
      <c r="G355" s="115">
        <v>2</v>
      </c>
      <c r="H355" s="121" t="s">
        <v>319</v>
      </c>
      <c r="I355" s="218" t="s">
        <v>1851</v>
      </c>
    </row>
    <row r="356" spans="5:9" s="494" customFormat="1" ht="22.5" x14ac:dyDescent="0.25">
      <c r="E356" s="218" t="s">
        <v>2174</v>
      </c>
      <c r="F356" s="218" t="s">
        <v>1896</v>
      </c>
      <c r="G356" s="218" t="s">
        <v>1829</v>
      </c>
      <c r="H356" s="121" t="s">
        <v>319</v>
      </c>
      <c r="I356" s="218" t="s">
        <v>2176</v>
      </c>
    </row>
    <row r="357" spans="5:9" s="494" customFormat="1" ht="22.5" x14ac:dyDescent="0.25">
      <c r="E357" s="218" t="s">
        <v>1960</v>
      </c>
      <c r="F357" s="218" t="s">
        <v>1896</v>
      </c>
      <c r="G357" s="218" t="s">
        <v>1829</v>
      </c>
      <c r="H357" s="121" t="s">
        <v>319</v>
      </c>
      <c r="I357" s="218" t="s">
        <v>1865</v>
      </c>
    </row>
    <row r="358" spans="5:9" s="494" customFormat="1" ht="22.5" x14ac:dyDescent="0.25">
      <c r="E358" s="218" t="s">
        <v>1961</v>
      </c>
      <c r="F358" s="218" t="s">
        <v>1896</v>
      </c>
      <c r="G358" s="752" t="s">
        <v>2166</v>
      </c>
      <c r="H358" s="121" t="s">
        <v>319</v>
      </c>
      <c r="I358" s="751"/>
    </row>
    <row r="359" spans="5:9" s="494" customFormat="1" ht="22.5" x14ac:dyDescent="0.25">
      <c r="E359" s="218" t="s">
        <v>1814</v>
      </c>
      <c r="F359" s="540" t="s">
        <v>1897</v>
      </c>
      <c r="G359" s="752" t="s">
        <v>2166</v>
      </c>
      <c r="H359" s="121" t="s">
        <v>311</v>
      </c>
      <c r="I359" s="121"/>
    </row>
    <row r="360" spans="5:9" s="494" customFormat="1" ht="22.5" x14ac:dyDescent="0.25">
      <c r="E360" s="218" t="s">
        <v>2174</v>
      </c>
      <c r="F360" s="540" t="s">
        <v>1897</v>
      </c>
      <c r="G360" s="218" t="s">
        <v>1829</v>
      </c>
      <c r="H360" s="121" t="s">
        <v>311</v>
      </c>
      <c r="I360" s="218" t="s">
        <v>2176</v>
      </c>
    </row>
    <row r="361" spans="5:9" s="494" customFormat="1" ht="22.5" x14ac:dyDescent="0.25">
      <c r="E361" s="218" t="s">
        <v>1960</v>
      </c>
      <c r="F361" s="540" t="s">
        <v>1897</v>
      </c>
      <c r="G361" s="218" t="s">
        <v>1829</v>
      </c>
      <c r="H361" s="121" t="s">
        <v>311</v>
      </c>
      <c r="I361" s="218" t="s">
        <v>1865</v>
      </c>
    </row>
    <row r="362" spans="5:9" s="494" customFormat="1" ht="22.5" x14ac:dyDescent="0.25">
      <c r="E362" s="218" t="s">
        <v>1961</v>
      </c>
      <c r="F362" s="540" t="s">
        <v>1897</v>
      </c>
      <c r="G362" s="752" t="s">
        <v>2166</v>
      </c>
      <c r="H362" s="121" t="s">
        <v>311</v>
      </c>
      <c r="I362" s="751"/>
    </row>
    <row r="363" spans="5:9" s="494" customFormat="1" ht="22.5" x14ac:dyDescent="0.25">
      <c r="E363" s="218" t="s">
        <v>1814</v>
      </c>
      <c r="F363" s="218" t="s">
        <v>1898</v>
      </c>
      <c r="G363" s="121"/>
      <c r="H363" s="121" t="s">
        <v>319</v>
      </c>
      <c r="I363" s="218" t="s">
        <v>1866</v>
      </c>
    </row>
    <row r="364" spans="5:9" ht="22.5" x14ac:dyDescent="0.25">
      <c r="E364" s="733" t="s">
        <v>1814</v>
      </c>
      <c r="F364" s="218" t="s">
        <v>1898</v>
      </c>
      <c r="G364" s="108">
        <v>3</v>
      </c>
      <c r="H364" s="108" t="s">
        <v>319</v>
      </c>
      <c r="I364" s="218" t="s">
        <v>1851</v>
      </c>
    </row>
    <row r="365" spans="5:9" s="494" customFormat="1" ht="22.5" x14ac:dyDescent="0.25">
      <c r="E365" s="218" t="s">
        <v>2174</v>
      </c>
      <c r="F365" s="218" t="s">
        <v>1898</v>
      </c>
      <c r="G365" s="218" t="s">
        <v>1829</v>
      </c>
      <c r="H365" s="121" t="s">
        <v>319</v>
      </c>
      <c r="I365" s="218" t="s">
        <v>2178</v>
      </c>
    </row>
    <row r="366" spans="5:9" s="494" customFormat="1" ht="22.5" x14ac:dyDescent="0.25">
      <c r="E366" s="218" t="s">
        <v>1960</v>
      </c>
      <c r="F366" s="218" t="s">
        <v>1898</v>
      </c>
      <c r="G366" s="218" t="s">
        <v>1829</v>
      </c>
      <c r="H366" s="121" t="s">
        <v>319</v>
      </c>
      <c r="I366" s="218" t="s">
        <v>1865</v>
      </c>
    </row>
    <row r="367" spans="5:9" s="494" customFormat="1" ht="22.5" x14ac:dyDescent="0.25">
      <c r="E367" s="218" t="s">
        <v>1961</v>
      </c>
      <c r="F367" s="218" t="s">
        <v>1898</v>
      </c>
      <c r="G367" s="752" t="s">
        <v>2166</v>
      </c>
      <c r="H367" s="121" t="s">
        <v>319</v>
      </c>
      <c r="I367" s="751"/>
    </row>
    <row r="368" spans="5:9" s="494" customFormat="1" ht="22.5" x14ac:dyDescent="0.25">
      <c r="E368" s="218" t="s">
        <v>1814</v>
      </c>
      <c r="F368" s="218" t="s">
        <v>1899</v>
      </c>
      <c r="G368" s="218" t="s">
        <v>1826</v>
      </c>
      <c r="H368" s="121" t="s">
        <v>311</v>
      </c>
      <c r="I368" s="121"/>
    </row>
    <row r="369" spans="5:9" s="494" customFormat="1" ht="22.5" x14ac:dyDescent="0.25">
      <c r="E369" s="218" t="s">
        <v>2174</v>
      </c>
      <c r="F369" s="218" t="s">
        <v>1900</v>
      </c>
      <c r="G369" s="218" t="s">
        <v>1829</v>
      </c>
      <c r="H369" s="121" t="s">
        <v>311</v>
      </c>
      <c r="I369" s="218" t="s">
        <v>2176</v>
      </c>
    </row>
    <row r="370" spans="5:9" s="494" customFormat="1" ht="22.5" x14ac:dyDescent="0.25">
      <c r="E370" s="218" t="s">
        <v>1960</v>
      </c>
      <c r="F370" s="218" t="s">
        <v>1900</v>
      </c>
      <c r="G370" s="483" t="s">
        <v>1829</v>
      </c>
      <c r="H370" s="223" t="s">
        <v>311</v>
      </c>
      <c r="I370" s="483" t="s">
        <v>1865</v>
      </c>
    </row>
    <row r="371" spans="5:9" s="494" customFormat="1" ht="33.75" x14ac:dyDescent="0.25">
      <c r="E371" s="218" t="s">
        <v>1964</v>
      </c>
      <c r="F371" s="218" t="s">
        <v>1900</v>
      </c>
      <c r="G371" s="752" t="s">
        <v>2166</v>
      </c>
      <c r="H371" s="121" t="s">
        <v>311</v>
      </c>
      <c r="I371" s="751"/>
    </row>
    <row r="372" spans="5:9" s="494" customFormat="1" ht="33.75" x14ac:dyDescent="0.25">
      <c r="E372" s="218" t="s">
        <v>1814</v>
      </c>
      <c r="F372" s="218" t="s">
        <v>1901</v>
      </c>
      <c r="G372" s="223"/>
      <c r="H372" s="223" t="s">
        <v>319</v>
      </c>
      <c r="I372" s="483" t="s">
        <v>1867</v>
      </c>
    </row>
    <row r="373" spans="5:9" ht="22.5" x14ac:dyDescent="0.25">
      <c r="E373" s="733" t="s">
        <v>1814</v>
      </c>
      <c r="F373" s="218" t="s">
        <v>1901</v>
      </c>
      <c r="G373" s="484">
        <v>4</v>
      </c>
      <c r="H373" s="484" t="s">
        <v>319</v>
      </c>
      <c r="I373" s="483" t="s">
        <v>1851</v>
      </c>
    </row>
    <row r="374" spans="5:9" s="494" customFormat="1" ht="22.5" x14ac:dyDescent="0.25">
      <c r="E374" s="218" t="s">
        <v>2174</v>
      </c>
      <c r="F374" s="218" t="s">
        <v>1901</v>
      </c>
      <c r="G374" s="218" t="s">
        <v>1829</v>
      </c>
      <c r="H374" s="121" t="s">
        <v>319</v>
      </c>
      <c r="I374" s="218" t="s">
        <v>2176</v>
      </c>
    </row>
    <row r="375" spans="5:9" s="494" customFormat="1" ht="22.5" x14ac:dyDescent="0.25">
      <c r="E375" s="218" t="s">
        <v>1960</v>
      </c>
      <c r="F375" s="218" t="s">
        <v>1901</v>
      </c>
      <c r="G375" s="483" t="s">
        <v>2655</v>
      </c>
      <c r="H375" s="223" t="s">
        <v>319</v>
      </c>
      <c r="I375" s="483" t="s">
        <v>1865</v>
      </c>
    </row>
    <row r="376" spans="5:9" s="494" customFormat="1" ht="33.75" x14ac:dyDescent="0.25">
      <c r="E376" s="218" t="s">
        <v>1964</v>
      </c>
      <c r="F376" s="218" t="s">
        <v>1901</v>
      </c>
      <c r="G376" s="218" t="s">
        <v>2626</v>
      </c>
      <c r="H376" s="121" t="s">
        <v>319</v>
      </c>
      <c r="I376" s="751"/>
    </row>
    <row r="377" spans="5:9" s="494" customFormat="1" ht="22.5" x14ac:dyDescent="0.25">
      <c r="E377" s="218" t="s">
        <v>1814</v>
      </c>
      <c r="F377" s="540" t="s">
        <v>1902</v>
      </c>
      <c r="G377" s="483" t="s">
        <v>1826</v>
      </c>
      <c r="H377" s="483" t="s">
        <v>319</v>
      </c>
      <c r="I377" s="223"/>
    </row>
    <row r="378" spans="5:9" s="494" customFormat="1" ht="22.5" x14ac:dyDescent="0.25">
      <c r="E378" s="218" t="s">
        <v>2174</v>
      </c>
      <c r="F378" s="540" t="s">
        <v>1902</v>
      </c>
      <c r="G378" s="218" t="s">
        <v>1829</v>
      </c>
      <c r="H378" s="218" t="s">
        <v>319</v>
      </c>
      <c r="I378" s="218" t="s">
        <v>2176</v>
      </c>
    </row>
    <row r="379" spans="5:9" s="494" customFormat="1" ht="22.5" x14ac:dyDescent="0.25">
      <c r="E379" s="218" t="s">
        <v>1960</v>
      </c>
      <c r="F379" s="540" t="s">
        <v>1902</v>
      </c>
      <c r="G379" s="483" t="s">
        <v>1829</v>
      </c>
      <c r="H379" s="483" t="s">
        <v>319</v>
      </c>
      <c r="I379" s="483" t="s">
        <v>1865</v>
      </c>
    </row>
    <row r="380" spans="5:9" s="494" customFormat="1" ht="33.75" x14ac:dyDescent="0.25">
      <c r="E380" s="218" t="s">
        <v>1964</v>
      </c>
      <c r="F380" s="540" t="s">
        <v>1902</v>
      </c>
      <c r="G380" s="752" t="s">
        <v>2166</v>
      </c>
      <c r="H380" s="218" t="s">
        <v>319</v>
      </c>
      <c r="I380" s="751"/>
    </row>
    <row r="381" spans="5:9" s="494" customFormat="1" ht="22.5" x14ac:dyDescent="0.25">
      <c r="E381" s="218" t="s">
        <v>1814</v>
      </c>
      <c r="F381" s="218" t="s">
        <v>1903</v>
      </c>
      <c r="G381" s="516"/>
      <c r="H381" s="223" t="s">
        <v>340</v>
      </c>
      <c r="I381" s="483" t="s">
        <v>1868</v>
      </c>
    </row>
    <row r="382" spans="5:9" ht="22.5" x14ac:dyDescent="0.25">
      <c r="E382" s="733" t="s">
        <v>1814</v>
      </c>
      <c r="F382" s="218" t="s">
        <v>1903</v>
      </c>
      <c r="G382" s="484" t="s">
        <v>25</v>
      </c>
      <c r="H382" s="484" t="s">
        <v>340</v>
      </c>
      <c r="I382" s="483" t="s">
        <v>1851</v>
      </c>
    </row>
    <row r="383" spans="5:9" s="494" customFormat="1" ht="22.5" x14ac:dyDescent="0.25">
      <c r="E383" s="218" t="s">
        <v>2174</v>
      </c>
      <c r="F383" s="218" t="s">
        <v>1903</v>
      </c>
      <c r="G383" s="218" t="s">
        <v>1826</v>
      </c>
      <c r="H383" s="121" t="s">
        <v>340</v>
      </c>
      <c r="I383" s="515"/>
    </row>
    <row r="384" spans="5:9" s="494" customFormat="1" ht="22.5" x14ac:dyDescent="0.25">
      <c r="E384" s="218" t="s">
        <v>1960</v>
      </c>
      <c r="F384" s="218" t="s">
        <v>1903</v>
      </c>
      <c r="G384" s="483" t="s">
        <v>1829</v>
      </c>
      <c r="H384" s="223" t="s">
        <v>340</v>
      </c>
      <c r="I384" s="483" t="s">
        <v>1869</v>
      </c>
    </row>
    <row r="385" spans="5:9" s="494" customFormat="1" ht="22.5" x14ac:dyDescent="0.25">
      <c r="E385" s="218" t="s">
        <v>1961</v>
      </c>
      <c r="F385" s="218" t="s">
        <v>1903</v>
      </c>
      <c r="G385" s="752" t="s">
        <v>2166</v>
      </c>
      <c r="H385" s="121" t="s">
        <v>340</v>
      </c>
      <c r="I385" s="751"/>
    </row>
    <row r="386" spans="5:9" s="494" customFormat="1" ht="22.5" x14ac:dyDescent="0.25">
      <c r="E386" s="218" t="s">
        <v>1814</v>
      </c>
      <c r="F386" s="218" t="s">
        <v>1904</v>
      </c>
      <c r="G386" s="223"/>
      <c r="H386" s="223" t="s">
        <v>360</v>
      </c>
      <c r="I386" s="483" t="s">
        <v>1870</v>
      </c>
    </row>
    <row r="387" spans="5:9" ht="22.5" x14ac:dyDescent="0.25">
      <c r="E387" s="733" t="s">
        <v>1814</v>
      </c>
      <c r="F387" s="218" t="s">
        <v>1904</v>
      </c>
      <c r="G387" s="484" t="s">
        <v>25</v>
      </c>
      <c r="H387" s="484" t="s">
        <v>360</v>
      </c>
      <c r="I387" s="483" t="s">
        <v>1851</v>
      </c>
    </row>
    <row r="388" spans="5:9" s="494" customFormat="1" ht="22.5" x14ac:dyDescent="0.25">
      <c r="E388" s="218" t="s">
        <v>2174</v>
      </c>
      <c r="F388" s="218" t="s">
        <v>1904</v>
      </c>
      <c r="G388" s="218" t="s">
        <v>1826</v>
      </c>
      <c r="H388" s="121" t="s">
        <v>360</v>
      </c>
      <c r="I388" s="121"/>
    </row>
    <row r="389" spans="5:9" s="494" customFormat="1" ht="22.5" x14ac:dyDescent="0.25">
      <c r="E389" s="218" t="s">
        <v>1960</v>
      </c>
      <c r="F389" s="218" t="s">
        <v>1904</v>
      </c>
      <c r="G389" s="218" t="s">
        <v>1827</v>
      </c>
      <c r="H389" s="121" t="s">
        <v>360</v>
      </c>
      <c r="I389" s="218" t="s">
        <v>1871</v>
      </c>
    </row>
    <row r="390" spans="5:9" s="494" customFormat="1" ht="22.5" x14ac:dyDescent="0.25">
      <c r="E390" s="218" t="s">
        <v>1961</v>
      </c>
      <c r="F390" s="218" t="s">
        <v>1904</v>
      </c>
      <c r="G390" s="752" t="s">
        <v>2166</v>
      </c>
      <c r="H390" s="121" t="s">
        <v>360</v>
      </c>
      <c r="I390" s="751"/>
    </row>
    <row r="391" spans="5:9" s="494" customFormat="1" ht="22.5" x14ac:dyDescent="0.25">
      <c r="E391" s="218" t="s">
        <v>1814</v>
      </c>
      <c r="F391" s="218" t="s">
        <v>1905</v>
      </c>
      <c r="G391" s="223"/>
      <c r="H391" s="223" t="s">
        <v>3713</v>
      </c>
      <c r="I391" s="483" t="s">
        <v>1872</v>
      </c>
    </row>
    <row r="392" spans="5:9" s="494" customFormat="1" ht="22.5" x14ac:dyDescent="0.25">
      <c r="E392" s="733" t="s">
        <v>1814</v>
      </c>
      <c r="F392" s="218" t="s">
        <v>1905</v>
      </c>
      <c r="G392" s="484" t="s">
        <v>25</v>
      </c>
      <c r="H392" s="223" t="s">
        <v>3713</v>
      </c>
      <c r="I392" s="483" t="s">
        <v>1851</v>
      </c>
    </row>
    <row r="393" spans="5:9" s="494" customFormat="1" ht="22.5" x14ac:dyDescent="0.25">
      <c r="E393" s="218" t="s">
        <v>1960</v>
      </c>
      <c r="F393" s="218" t="s">
        <v>1905</v>
      </c>
      <c r="G393" s="218" t="s">
        <v>1827</v>
      </c>
      <c r="H393" s="223" t="s">
        <v>3713</v>
      </c>
      <c r="I393" s="218" t="s">
        <v>1873</v>
      </c>
    </row>
    <row r="394" spans="5:9" s="494" customFormat="1" ht="33.75" x14ac:dyDescent="0.25">
      <c r="E394" s="218" t="s">
        <v>1964</v>
      </c>
      <c r="F394" s="218" t="s">
        <v>1905</v>
      </c>
      <c r="G394" s="752" t="s">
        <v>2166</v>
      </c>
      <c r="H394" s="223" t="s">
        <v>3713</v>
      </c>
      <c r="I394" s="751"/>
    </row>
    <row r="395" spans="5:9" s="494" customFormat="1" ht="22.5" x14ac:dyDescent="0.25">
      <c r="E395" s="218" t="s">
        <v>2174</v>
      </c>
      <c r="F395" s="218" t="s">
        <v>1906</v>
      </c>
      <c r="G395" s="218" t="s">
        <v>1826</v>
      </c>
      <c r="H395" s="121" t="s">
        <v>321</v>
      </c>
      <c r="I395" s="515"/>
    </row>
    <row r="396" spans="5:9" s="494" customFormat="1" ht="22.5" x14ac:dyDescent="0.25">
      <c r="E396" s="218" t="s">
        <v>1960</v>
      </c>
      <c r="F396" s="218" t="s">
        <v>1906</v>
      </c>
      <c r="G396" s="483" t="s">
        <v>1826</v>
      </c>
      <c r="H396" s="223" t="s">
        <v>321</v>
      </c>
      <c r="I396" s="516"/>
    </row>
    <row r="397" spans="5:9" s="494" customFormat="1" ht="33.75" x14ac:dyDescent="0.25">
      <c r="E397" s="218" t="s">
        <v>1964</v>
      </c>
      <c r="F397" s="218" t="s">
        <v>1906</v>
      </c>
      <c r="G397" s="483" t="s">
        <v>1826</v>
      </c>
      <c r="H397" s="223" t="s">
        <v>321</v>
      </c>
      <c r="I397" s="516"/>
    </row>
    <row r="398" spans="5:9" s="494" customFormat="1" ht="45" x14ac:dyDescent="0.25">
      <c r="E398" s="218" t="s">
        <v>1814</v>
      </c>
      <c r="F398" s="218" t="s">
        <v>1907</v>
      </c>
      <c r="G398" s="516"/>
      <c r="H398" s="501" t="s">
        <v>1212</v>
      </c>
      <c r="I398" s="483" t="s">
        <v>1874</v>
      </c>
    </row>
    <row r="399" spans="5:9" s="494" customFormat="1" ht="44.25" customHeight="1" x14ac:dyDescent="0.25">
      <c r="E399" s="733" t="s">
        <v>1814</v>
      </c>
      <c r="F399" s="218" t="s">
        <v>1907</v>
      </c>
      <c r="G399" s="484" t="s">
        <v>49</v>
      </c>
      <c r="H399" s="501" t="s">
        <v>1212</v>
      </c>
      <c r="I399" s="483" t="s">
        <v>1851</v>
      </c>
    </row>
    <row r="400" spans="5:9" s="494" customFormat="1" ht="45" x14ac:dyDescent="0.25">
      <c r="E400" s="218" t="s">
        <v>2174</v>
      </c>
      <c r="F400" s="218" t="s">
        <v>1907</v>
      </c>
      <c r="G400" s="218" t="s">
        <v>1826</v>
      </c>
      <c r="H400" s="503" t="s">
        <v>1212</v>
      </c>
      <c r="I400" s="515"/>
    </row>
    <row r="401" spans="5:9" s="494" customFormat="1" ht="45" x14ac:dyDescent="0.25">
      <c r="E401" s="218" t="s">
        <v>1960</v>
      </c>
      <c r="F401" s="218" t="s">
        <v>1907</v>
      </c>
      <c r="G401" s="483" t="s">
        <v>1827</v>
      </c>
      <c r="H401" s="501" t="s">
        <v>1212</v>
      </c>
      <c r="I401" s="483" t="s">
        <v>1875</v>
      </c>
    </row>
    <row r="402" spans="5:9" s="494" customFormat="1" ht="34.5" customHeight="1" x14ac:dyDescent="0.25">
      <c r="E402" s="218" t="s">
        <v>1964</v>
      </c>
      <c r="F402" s="218" t="s">
        <v>1907</v>
      </c>
      <c r="G402" s="752" t="s">
        <v>2166</v>
      </c>
      <c r="H402" s="503" t="s">
        <v>1212</v>
      </c>
      <c r="I402" s="751"/>
    </row>
    <row r="403" spans="5:9" s="494" customFormat="1" ht="50.25" customHeight="1" x14ac:dyDescent="0.25">
      <c r="E403" s="218" t="s">
        <v>1962</v>
      </c>
      <c r="F403" s="218" t="s">
        <v>1908</v>
      </c>
      <c r="G403" s="483" t="s">
        <v>1826</v>
      </c>
      <c r="H403" s="501" t="s">
        <v>1212</v>
      </c>
      <c r="I403" s="516"/>
    </row>
    <row r="404" spans="5:9" s="494" customFormat="1" ht="22.5" x14ac:dyDescent="0.25">
      <c r="E404" s="218" t="s">
        <v>1814</v>
      </c>
      <c r="F404" s="218" t="s">
        <v>1909</v>
      </c>
      <c r="G404" s="483" t="s">
        <v>1826</v>
      </c>
      <c r="H404" s="483" t="s">
        <v>243</v>
      </c>
      <c r="I404" s="483"/>
    </row>
    <row r="405" spans="5:9" s="494" customFormat="1" ht="22.5" x14ac:dyDescent="0.25">
      <c r="E405" s="218" t="s">
        <v>2174</v>
      </c>
      <c r="F405" s="218" t="s">
        <v>1909</v>
      </c>
      <c r="G405" s="108" t="s">
        <v>1826</v>
      </c>
      <c r="H405" s="218" t="s">
        <v>243</v>
      </c>
      <c r="I405" s="218"/>
    </row>
    <row r="406" spans="5:9" s="494" customFormat="1" ht="22.5" x14ac:dyDescent="0.25">
      <c r="E406" s="218" t="s">
        <v>1960</v>
      </c>
      <c r="F406" s="218" t="s">
        <v>1909</v>
      </c>
      <c r="G406" s="483" t="s">
        <v>1827</v>
      </c>
      <c r="H406" s="483" t="s">
        <v>243</v>
      </c>
      <c r="I406" s="483" t="s">
        <v>1876</v>
      </c>
    </row>
    <row r="407" spans="5:9" s="494" customFormat="1" ht="24.75" customHeight="1" x14ac:dyDescent="0.25">
      <c r="E407" s="218" t="s">
        <v>1961</v>
      </c>
      <c r="F407" s="218" t="s">
        <v>1909</v>
      </c>
      <c r="G407" s="752" t="s">
        <v>2166</v>
      </c>
      <c r="H407" s="218" t="s">
        <v>243</v>
      </c>
      <c r="I407" s="751"/>
    </row>
    <row r="408" spans="5:9" s="494" customFormat="1" ht="30" customHeight="1" x14ac:dyDescent="0.25">
      <c r="E408" s="483" t="s">
        <v>1965</v>
      </c>
      <c r="F408" s="483" t="s">
        <v>2625</v>
      </c>
      <c r="G408" s="483" t="s">
        <v>2626</v>
      </c>
      <c r="H408" s="483" t="s">
        <v>5</v>
      </c>
      <c r="I408" s="223"/>
    </row>
    <row r="409" spans="5:9" s="494" customFormat="1" ht="24" customHeight="1" x14ac:dyDescent="0.25">
      <c r="E409" s="1147" t="s">
        <v>1965</v>
      </c>
      <c r="F409" s="1147" t="s">
        <v>2625</v>
      </c>
      <c r="G409" s="1147" t="s">
        <v>3696</v>
      </c>
      <c r="H409" s="1147" t="s">
        <v>5</v>
      </c>
      <c r="I409" s="1150" t="s">
        <v>3697</v>
      </c>
    </row>
    <row r="410" spans="5:9" s="494" customFormat="1" ht="22.5" x14ac:dyDescent="0.25">
      <c r="E410" s="218" t="s">
        <v>2174</v>
      </c>
      <c r="F410" s="218" t="s">
        <v>1910</v>
      </c>
      <c r="G410" s="218" t="s">
        <v>1826</v>
      </c>
      <c r="H410" s="218" t="s">
        <v>5</v>
      </c>
      <c r="I410" s="121"/>
    </row>
    <row r="411" spans="5:9" s="494" customFormat="1" ht="22.5" x14ac:dyDescent="0.25">
      <c r="E411" s="218" t="s">
        <v>1960</v>
      </c>
      <c r="F411" s="218" t="s">
        <v>1910</v>
      </c>
      <c r="G411" s="218" t="s">
        <v>1827</v>
      </c>
      <c r="H411" s="218" t="s">
        <v>5</v>
      </c>
      <c r="I411" s="752" t="s">
        <v>2177</v>
      </c>
    </row>
    <row r="412" spans="5:9" s="494" customFormat="1" ht="22.5" x14ac:dyDescent="0.25">
      <c r="E412" s="218" t="s">
        <v>1961</v>
      </c>
      <c r="F412" s="218" t="s">
        <v>1910</v>
      </c>
      <c r="G412" s="752" t="s">
        <v>2166</v>
      </c>
      <c r="H412" s="218" t="s">
        <v>5</v>
      </c>
      <c r="I412" s="751"/>
    </row>
    <row r="413" spans="5:9" s="494" customFormat="1" ht="51" customHeight="1" x14ac:dyDescent="0.25">
      <c r="E413" s="108" t="s">
        <v>1814</v>
      </c>
      <c r="F413" s="218" t="s">
        <v>1911</v>
      </c>
      <c r="G413" s="483" t="s">
        <v>1826</v>
      </c>
      <c r="H413" s="483" t="s">
        <v>319</v>
      </c>
      <c r="I413" s="223"/>
    </row>
    <row r="414" spans="5:9" s="494" customFormat="1" ht="45" x14ac:dyDescent="0.25">
      <c r="E414" s="218" t="s">
        <v>2174</v>
      </c>
      <c r="F414" s="218" t="s">
        <v>1911</v>
      </c>
      <c r="G414" s="218" t="s">
        <v>1827</v>
      </c>
      <c r="H414" s="218" t="s">
        <v>319</v>
      </c>
      <c r="I414" s="218" t="s">
        <v>2176</v>
      </c>
    </row>
    <row r="415" spans="5:9" s="494" customFormat="1" ht="45" x14ac:dyDescent="0.25">
      <c r="E415" s="108" t="s">
        <v>1960</v>
      </c>
      <c r="F415" s="218" t="s">
        <v>1911</v>
      </c>
      <c r="G415" s="483" t="s">
        <v>1827</v>
      </c>
      <c r="H415" s="483" t="s">
        <v>319</v>
      </c>
      <c r="I415" s="483" t="s">
        <v>1877</v>
      </c>
    </row>
    <row r="416" spans="5:9" s="494" customFormat="1" ht="45" x14ac:dyDescent="0.25">
      <c r="E416" s="218" t="s">
        <v>1964</v>
      </c>
      <c r="F416" s="218" t="s">
        <v>1911</v>
      </c>
      <c r="G416" s="752" t="s">
        <v>2166</v>
      </c>
      <c r="H416" s="218" t="s">
        <v>319</v>
      </c>
      <c r="I416" s="751"/>
    </row>
    <row r="417" spans="5:9" s="494" customFormat="1" ht="45" x14ac:dyDescent="0.25">
      <c r="E417" s="108" t="s">
        <v>1814</v>
      </c>
      <c r="F417" s="218" t="s">
        <v>1912</v>
      </c>
      <c r="G417" s="483" t="s">
        <v>1826</v>
      </c>
      <c r="H417" s="483" t="s">
        <v>319</v>
      </c>
      <c r="I417" s="223"/>
    </row>
    <row r="418" spans="5:9" s="494" customFormat="1" ht="45" x14ac:dyDescent="0.25">
      <c r="E418" s="218" t="s">
        <v>2174</v>
      </c>
      <c r="F418" s="218" t="s">
        <v>1912</v>
      </c>
      <c r="G418" s="218" t="s">
        <v>1827</v>
      </c>
      <c r="H418" s="218" t="s">
        <v>319</v>
      </c>
      <c r="I418" s="218" t="s">
        <v>2175</v>
      </c>
    </row>
    <row r="419" spans="5:9" s="494" customFormat="1" ht="45" x14ac:dyDescent="0.25">
      <c r="E419" s="108" t="s">
        <v>1960</v>
      </c>
      <c r="F419" s="218" t="s">
        <v>1912</v>
      </c>
      <c r="G419" s="483" t="s">
        <v>1827</v>
      </c>
      <c r="H419" s="483" t="s">
        <v>319</v>
      </c>
      <c r="I419" s="483" t="s">
        <v>1865</v>
      </c>
    </row>
    <row r="420" spans="5:9" s="494" customFormat="1" ht="45" x14ac:dyDescent="0.25">
      <c r="E420" s="218" t="s">
        <v>1961</v>
      </c>
      <c r="F420" s="218" t="s">
        <v>1912</v>
      </c>
      <c r="G420" s="752" t="s">
        <v>2166</v>
      </c>
      <c r="H420" s="218" t="s">
        <v>319</v>
      </c>
      <c r="I420" s="751"/>
    </row>
    <row r="421" spans="5:9" s="494" customFormat="1" ht="22.5" x14ac:dyDescent="0.25">
      <c r="E421" s="218" t="s">
        <v>1814</v>
      </c>
      <c r="F421" s="218" t="s">
        <v>1913</v>
      </c>
      <c r="G421" s="223"/>
      <c r="H421" s="483" t="s">
        <v>319</v>
      </c>
      <c r="I421" s="483" t="s">
        <v>3310</v>
      </c>
    </row>
    <row r="422" spans="5:9" s="494" customFormat="1" ht="22.5" x14ac:dyDescent="0.25">
      <c r="E422" s="733" t="s">
        <v>1814</v>
      </c>
      <c r="F422" s="218" t="s">
        <v>1913</v>
      </c>
      <c r="G422" s="484">
        <v>6</v>
      </c>
      <c r="H422" s="484" t="s">
        <v>319</v>
      </c>
      <c r="I422" s="483" t="s">
        <v>1737</v>
      </c>
    </row>
    <row r="423" spans="5:9" s="494" customFormat="1" ht="47.25" customHeight="1" x14ac:dyDescent="0.25">
      <c r="E423" s="218" t="s">
        <v>2174</v>
      </c>
      <c r="F423" s="218" t="s">
        <v>1913</v>
      </c>
      <c r="G423" s="121"/>
      <c r="H423" s="218" t="s">
        <v>319</v>
      </c>
      <c r="I423" s="218" t="s">
        <v>3318</v>
      </c>
    </row>
    <row r="424" spans="5:9" s="494" customFormat="1" ht="22.5" x14ac:dyDescent="0.25">
      <c r="E424" s="218" t="s">
        <v>2174</v>
      </c>
      <c r="F424" s="218" t="s">
        <v>1913</v>
      </c>
      <c r="G424" s="108">
        <v>6</v>
      </c>
      <c r="H424" s="108" t="s">
        <v>319</v>
      </c>
      <c r="I424" s="218" t="s">
        <v>1851</v>
      </c>
    </row>
    <row r="425" spans="5:9" s="494" customFormat="1" ht="22.5" x14ac:dyDescent="0.25">
      <c r="E425" s="218" t="s">
        <v>1960</v>
      </c>
      <c r="F425" s="218" t="s">
        <v>1913</v>
      </c>
      <c r="G425" s="483" t="s">
        <v>1826</v>
      </c>
      <c r="H425" s="483" t="s">
        <v>319</v>
      </c>
      <c r="I425" s="516"/>
    </row>
    <row r="426" spans="5:9" s="494" customFormat="1" ht="22.5" x14ac:dyDescent="0.25">
      <c r="E426" s="218" t="s">
        <v>1961</v>
      </c>
      <c r="F426" s="218" t="s">
        <v>1913</v>
      </c>
      <c r="G426" s="483" t="s">
        <v>1826</v>
      </c>
      <c r="H426" s="483" t="s">
        <v>319</v>
      </c>
      <c r="I426" s="516"/>
    </row>
    <row r="427" spans="5:9" s="494" customFormat="1" ht="22.5" x14ac:dyDescent="0.25">
      <c r="E427" s="121" t="s">
        <v>349</v>
      </c>
      <c r="F427" s="218" t="s">
        <v>1914</v>
      </c>
      <c r="G427" s="484" t="s">
        <v>1826</v>
      </c>
      <c r="H427" s="483" t="s">
        <v>319</v>
      </c>
      <c r="I427" s="483"/>
    </row>
    <row r="428" spans="5:9" s="494" customFormat="1" ht="22.5" x14ac:dyDescent="0.25">
      <c r="E428" s="218" t="s">
        <v>1814</v>
      </c>
      <c r="F428" s="218" t="s">
        <v>1915</v>
      </c>
      <c r="G428" s="516"/>
      <c r="H428" s="483" t="s">
        <v>319</v>
      </c>
      <c r="I428" s="483" t="s">
        <v>1878</v>
      </c>
    </row>
    <row r="429" spans="5:9" s="494" customFormat="1" ht="22.5" x14ac:dyDescent="0.25">
      <c r="E429" s="733" t="s">
        <v>1814</v>
      </c>
      <c r="F429" s="218" t="s">
        <v>1915</v>
      </c>
      <c r="G429" s="484">
        <v>6</v>
      </c>
      <c r="H429" s="484" t="s">
        <v>319</v>
      </c>
      <c r="I429" s="483" t="s">
        <v>1851</v>
      </c>
    </row>
    <row r="430" spans="5:9" s="494" customFormat="1" ht="22.5" x14ac:dyDescent="0.25">
      <c r="E430" s="218" t="s">
        <v>2174</v>
      </c>
      <c r="F430" s="218" t="s">
        <v>1915</v>
      </c>
      <c r="G430" s="108" t="s">
        <v>1826</v>
      </c>
      <c r="H430" s="218" t="s">
        <v>319</v>
      </c>
      <c r="I430" s="121"/>
    </row>
    <row r="431" spans="5:9" s="494" customFormat="1" ht="22.5" customHeight="1" x14ac:dyDescent="0.25">
      <c r="E431" s="218" t="s">
        <v>1960</v>
      </c>
      <c r="F431" s="218" t="s">
        <v>1915</v>
      </c>
      <c r="G431" s="223"/>
      <c r="H431" s="483" t="s">
        <v>319</v>
      </c>
      <c r="I431" s="483" t="s">
        <v>1878</v>
      </c>
    </row>
    <row r="432" spans="5:9" s="494" customFormat="1" ht="22.5" x14ac:dyDescent="0.25">
      <c r="E432" s="733" t="s">
        <v>1960</v>
      </c>
      <c r="F432" s="218" t="s">
        <v>1915</v>
      </c>
      <c r="G432" s="484">
        <v>3</v>
      </c>
      <c r="H432" s="484" t="s">
        <v>319</v>
      </c>
      <c r="I432" s="483" t="s">
        <v>1851</v>
      </c>
    </row>
    <row r="433" spans="5:9" s="494" customFormat="1" ht="26.25" customHeight="1" x14ac:dyDescent="0.25">
      <c r="E433" s="218" t="s">
        <v>1961</v>
      </c>
      <c r="F433" s="218" t="s">
        <v>1915</v>
      </c>
      <c r="G433" s="484" t="s">
        <v>1826</v>
      </c>
      <c r="H433" s="483" t="s">
        <v>319</v>
      </c>
      <c r="I433" s="483"/>
    </row>
    <row r="434" spans="5:9" s="494" customFormat="1" ht="22.5" x14ac:dyDescent="0.25">
      <c r="E434" s="218" t="s">
        <v>1814</v>
      </c>
      <c r="F434" s="218" t="s">
        <v>1916</v>
      </c>
      <c r="G434" s="484" t="s">
        <v>1826</v>
      </c>
      <c r="H434" s="483" t="s">
        <v>319</v>
      </c>
      <c r="I434" s="483"/>
    </row>
    <row r="435" spans="5:9" s="494" customFormat="1" ht="22.5" x14ac:dyDescent="0.25">
      <c r="E435" s="218" t="s">
        <v>2174</v>
      </c>
      <c r="F435" s="218" t="s">
        <v>1916</v>
      </c>
      <c r="G435" s="484" t="s">
        <v>1826</v>
      </c>
      <c r="H435" s="218" t="s">
        <v>319</v>
      </c>
      <c r="I435" s="218"/>
    </row>
    <row r="436" spans="5:9" s="494" customFormat="1" ht="22.5" x14ac:dyDescent="0.25">
      <c r="E436" s="218" t="s">
        <v>1960</v>
      </c>
      <c r="F436" s="218" t="s">
        <v>1916</v>
      </c>
      <c r="G436" s="484" t="s">
        <v>1826</v>
      </c>
      <c r="H436" s="483" t="s">
        <v>319</v>
      </c>
      <c r="I436" s="483"/>
    </row>
    <row r="437" spans="5:9" s="494" customFormat="1" ht="22.5" x14ac:dyDescent="0.25">
      <c r="E437" s="218" t="s">
        <v>1960</v>
      </c>
      <c r="F437" s="218" t="s">
        <v>1917</v>
      </c>
      <c r="G437" s="484" t="s">
        <v>1826</v>
      </c>
      <c r="H437" s="483" t="s">
        <v>319</v>
      </c>
      <c r="I437" s="223"/>
    </row>
    <row r="438" spans="5:9" s="494" customFormat="1" ht="22.5" x14ac:dyDescent="0.25">
      <c r="E438" s="218" t="s">
        <v>1961</v>
      </c>
      <c r="F438" s="218" t="s">
        <v>1917</v>
      </c>
      <c r="G438" s="484" t="s">
        <v>1826</v>
      </c>
      <c r="H438" s="483" t="s">
        <v>319</v>
      </c>
      <c r="I438" s="223"/>
    </row>
    <row r="439" spans="5:9" s="494" customFormat="1" ht="22.5" x14ac:dyDescent="0.25">
      <c r="E439" s="218" t="s">
        <v>1814</v>
      </c>
      <c r="F439" s="218" t="s">
        <v>1918</v>
      </c>
      <c r="G439" s="483" t="s">
        <v>1826</v>
      </c>
      <c r="H439" s="483" t="s">
        <v>319</v>
      </c>
      <c r="I439" s="483"/>
    </row>
    <row r="440" spans="5:9" s="494" customFormat="1" ht="22.5" x14ac:dyDescent="0.25">
      <c r="E440" s="218" t="s">
        <v>1960</v>
      </c>
      <c r="F440" s="218" t="s">
        <v>1918</v>
      </c>
      <c r="G440" s="483" t="s">
        <v>1826</v>
      </c>
      <c r="H440" s="483" t="s">
        <v>319</v>
      </c>
      <c r="I440" s="483"/>
    </row>
    <row r="441" spans="5:9" s="494" customFormat="1" ht="22.5" x14ac:dyDescent="0.25">
      <c r="E441" s="218" t="s">
        <v>1961</v>
      </c>
      <c r="F441" s="218" t="s">
        <v>1918</v>
      </c>
      <c r="G441" s="483" t="s">
        <v>1826</v>
      </c>
      <c r="H441" s="483" t="s">
        <v>319</v>
      </c>
      <c r="I441" s="483"/>
    </row>
    <row r="442" spans="5:9" s="494" customFormat="1" ht="33.75" x14ac:dyDescent="0.25">
      <c r="E442" s="218" t="s">
        <v>1814</v>
      </c>
      <c r="F442" s="218" t="s">
        <v>1919</v>
      </c>
      <c r="G442" s="483" t="s">
        <v>1826</v>
      </c>
      <c r="H442" s="483" t="s">
        <v>319</v>
      </c>
      <c r="I442" s="223"/>
    </row>
    <row r="443" spans="5:9" s="494" customFormat="1" ht="33.75" x14ac:dyDescent="0.25">
      <c r="E443" s="218" t="s">
        <v>1960</v>
      </c>
      <c r="F443" s="218" t="s">
        <v>1919</v>
      </c>
      <c r="G443" s="483" t="s">
        <v>1826</v>
      </c>
      <c r="H443" s="483" t="s">
        <v>319</v>
      </c>
      <c r="I443" s="223"/>
    </row>
    <row r="444" spans="5:9" s="494" customFormat="1" ht="33.75" x14ac:dyDescent="0.25">
      <c r="E444" s="218" t="s">
        <v>1961</v>
      </c>
      <c r="F444" s="218" t="s">
        <v>1919</v>
      </c>
      <c r="G444" s="483" t="s">
        <v>1826</v>
      </c>
      <c r="H444" s="483" t="s">
        <v>319</v>
      </c>
      <c r="I444" s="223"/>
    </row>
    <row r="445" spans="5:9" s="494" customFormat="1" ht="22.5" x14ac:dyDescent="0.25">
      <c r="E445" s="733" t="s">
        <v>1962</v>
      </c>
      <c r="F445" s="218" t="s">
        <v>1920</v>
      </c>
      <c r="G445" s="484" t="s">
        <v>1826</v>
      </c>
      <c r="H445" s="483" t="s">
        <v>319</v>
      </c>
      <c r="I445" s="483"/>
    </row>
    <row r="446" spans="5:9" s="494" customFormat="1" ht="22.5" x14ac:dyDescent="0.25">
      <c r="E446" s="733" t="s">
        <v>1962</v>
      </c>
      <c r="F446" s="218" t="s">
        <v>1921</v>
      </c>
      <c r="G446" s="484" t="s">
        <v>1826</v>
      </c>
      <c r="H446" s="483" t="s">
        <v>311</v>
      </c>
      <c r="I446" s="483"/>
    </row>
    <row r="447" spans="5:9" s="494" customFormat="1" ht="22.5" x14ac:dyDescent="0.25">
      <c r="E447" s="733" t="s">
        <v>1962</v>
      </c>
      <c r="F447" s="1209" t="s">
        <v>1922</v>
      </c>
      <c r="G447" s="1210" t="s">
        <v>1826</v>
      </c>
      <c r="H447" s="1208" t="s">
        <v>53</v>
      </c>
      <c r="I447" s="1208"/>
    </row>
    <row r="448" spans="5:9" s="494" customFormat="1" ht="22.5" x14ac:dyDescent="0.25">
      <c r="E448" s="733" t="s">
        <v>1962</v>
      </c>
      <c r="F448" s="1209"/>
      <c r="G448" s="1210"/>
      <c r="H448" s="1208"/>
      <c r="I448" s="1208"/>
    </row>
    <row r="449" spans="5:9" s="494" customFormat="1" ht="22.5" x14ac:dyDescent="0.25">
      <c r="E449" s="733" t="s">
        <v>1962</v>
      </c>
      <c r="F449" s="218" t="s">
        <v>1923</v>
      </c>
      <c r="G449" s="484" t="s">
        <v>1826</v>
      </c>
      <c r="H449" s="483" t="s">
        <v>327</v>
      </c>
      <c r="I449" s="483"/>
    </row>
    <row r="450" spans="5:9" s="494" customFormat="1" ht="45" x14ac:dyDescent="0.25">
      <c r="E450" s="733" t="s">
        <v>1962</v>
      </c>
      <c r="F450" s="218" t="s">
        <v>1924</v>
      </c>
      <c r="G450" s="484" t="s">
        <v>1826</v>
      </c>
      <c r="H450" s="483" t="s">
        <v>1</v>
      </c>
      <c r="I450" s="483"/>
    </row>
    <row r="451" spans="5:9" s="494" customFormat="1" ht="22.5" x14ac:dyDescent="0.25">
      <c r="E451" s="733" t="s">
        <v>1962</v>
      </c>
      <c r="F451" s="218" t="s">
        <v>1925</v>
      </c>
      <c r="G451" s="484" t="s">
        <v>1826</v>
      </c>
      <c r="H451" s="483" t="s">
        <v>311</v>
      </c>
      <c r="I451" s="483"/>
    </row>
    <row r="452" spans="5:9" s="494" customFormat="1" ht="22.5" x14ac:dyDescent="0.25">
      <c r="E452" s="733" t="s">
        <v>1962</v>
      </c>
      <c r="F452" s="218" t="s">
        <v>1926</v>
      </c>
      <c r="G452" s="484" t="s">
        <v>1826</v>
      </c>
      <c r="H452" s="483" t="s">
        <v>311</v>
      </c>
      <c r="I452" s="483"/>
    </row>
    <row r="453" spans="5:9" s="494" customFormat="1" ht="22.5" x14ac:dyDescent="0.25">
      <c r="E453" s="733" t="s">
        <v>1962</v>
      </c>
      <c r="F453" s="218" t="s">
        <v>1927</v>
      </c>
      <c r="G453" s="484" t="s">
        <v>1826</v>
      </c>
      <c r="H453" s="483" t="s">
        <v>328</v>
      </c>
      <c r="I453" s="483"/>
    </row>
    <row r="454" spans="5:9" s="494" customFormat="1" ht="22.5" x14ac:dyDescent="0.25">
      <c r="E454" s="733" t="s">
        <v>1962</v>
      </c>
      <c r="F454" s="540" t="s">
        <v>1928</v>
      </c>
      <c r="G454" s="484" t="s">
        <v>1826</v>
      </c>
      <c r="H454" s="483" t="s">
        <v>319</v>
      </c>
      <c r="I454" s="483"/>
    </row>
    <row r="455" spans="5:9" s="494" customFormat="1" ht="22.5" hidden="1" x14ac:dyDescent="0.25">
      <c r="E455" s="733" t="s">
        <v>1962</v>
      </c>
      <c r="F455" s="218"/>
      <c r="G455" s="484"/>
      <c r="H455" s="483"/>
      <c r="I455" s="483"/>
    </row>
    <row r="456" spans="5:9" s="494" customFormat="1" ht="22.5" x14ac:dyDescent="0.25">
      <c r="E456" s="733" t="s">
        <v>1962</v>
      </c>
      <c r="F456" s="218" t="s">
        <v>1929</v>
      </c>
      <c r="G456" s="484" t="s">
        <v>1826</v>
      </c>
      <c r="H456" s="483" t="s">
        <v>311</v>
      </c>
      <c r="I456" s="483"/>
    </row>
    <row r="457" spans="5:9" s="494" customFormat="1" ht="22.5" x14ac:dyDescent="0.25">
      <c r="E457" s="733" t="s">
        <v>1962</v>
      </c>
      <c r="F457" s="218" t="s">
        <v>1930</v>
      </c>
      <c r="G457" s="484" t="s">
        <v>1826</v>
      </c>
      <c r="H457" s="483" t="s">
        <v>329</v>
      </c>
      <c r="I457" s="483"/>
    </row>
    <row r="458" spans="5:9" s="494" customFormat="1" ht="22.5" x14ac:dyDescent="0.25">
      <c r="E458" s="733" t="s">
        <v>1962</v>
      </c>
      <c r="F458" s="218" t="s">
        <v>1931</v>
      </c>
      <c r="G458" s="484" t="s">
        <v>1826</v>
      </c>
      <c r="H458" s="483" t="s">
        <v>327</v>
      </c>
      <c r="I458" s="483"/>
    </row>
    <row r="459" spans="5:9" s="494" customFormat="1" ht="22.5" x14ac:dyDescent="0.25">
      <c r="E459" s="733" t="s">
        <v>1962</v>
      </c>
      <c r="F459" s="218" t="s">
        <v>1932</v>
      </c>
      <c r="G459" s="484" t="s">
        <v>1826</v>
      </c>
      <c r="H459" s="483" t="s">
        <v>1</v>
      </c>
      <c r="I459" s="483"/>
    </row>
    <row r="460" spans="5:9" s="494" customFormat="1" ht="22.5" x14ac:dyDescent="0.25">
      <c r="E460" s="733" t="s">
        <v>1962</v>
      </c>
      <c r="F460" s="218" t="s">
        <v>1933</v>
      </c>
      <c r="G460" s="484" t="s">
        <v>1826</v>
      </c>
      <c r="H460" s="483" t="s">
        <v>311</v>
      </c>
      <c r="I460" s="483"/>
    </row>
    <row r="461" spans="5:9" s="494" customFormat="1" ht="22.5" x14ac:dyDescent="0.25">
      <c r="E461" s="733" t="s">
        <v>1962</v>
      </c>
      <c r="F461" s="218" t="s">
        <v>1934</v>
      </c>
      <c r="G461" s="484" t="s">
        <v>1826</v>
      </c>
      <c r="H461" s="483" t="s">
        <v>311</v>
      </c>
      <c r="I461" s="483"/>
    </row>
    <row r="462" spans="5:9" s="494" customFormat="1" ht="22.5" x14ac:dyDescent="0.25">
      <c r="E462" s="733" t="s">
        <v>1962</v>
      </c>
      <c r="F462" s="218" t="s">
        <v>1935</v>
      </c>
      <c r="G462" s="484" t="s">
        <v>1826</v>
      </c>
      <c r="H462" s="483" t="s">
        <v>328</v>
      </c>
      <c r="I462" s="483"/>
    </row>
    <row r="463" spans="5:9" ht="22.5" x14ac:dyDescent="0.25">
      <c r="E463" s="733" t="s">
        <v>1962</v>
      </c>
      <c r="F463" s="218" t="s">
        <v>1936</v>
      </c>
      <c r="G463" s="108" t="s">
        <v>1826</v>
      </c>
      <c r="H463" s="218" t="s">
        <v>319</v>
      </c>
      <c r="I463" s="218"/>
    </row>
    <row r="464" spans="5:9" ht="22.5" x14ac:dyDescent="0.25">
      <c r="E464" s="733" t="s">
        <v>1962</v>
      </c>
      <c r="F464" s="218" t="s">
        <v>1937</v>
      </c>
      <c r="G464" s="108" t="s">
        <v>1826</v>
      </c>
      <c r="H464" s="218" t="s">
        <v>311</v>
      </c>
      <c r="I464" s="218"/>
    </row>
    <row r="465" spans="5:9" ht="22.5" x14ac:dyDescent="0.25">
      <c r="E465" s="733" t="s">
        <v>1962</v>
      </c>
      <c r="F465" s="218" t="s">
        <v>1938</v>
      </c>
      <c r="G465" s="108" t="s">
        <v>1826</v>
      </c>
      <c r="H465" s="218" t="s">
        <v>53</v>
      </c>
      <c r="I465" s="218"/>
    </row>
    <row r="466" spans="5:9" ht="22.5" x14ac:dyDescent="0.25">
      <c r="E466" s="733" t="s">
        <v>1962</v>
      </c>
      <c r="F466" s="218" t="s">
        <v>1939</v>
      </c>
      <c r="G466" s="218" t="s">
        <v>1826</v>
      </c>
      <c r="H466" s="218" t="s">
        <v>330</v>
      </c>
      <c r="I466" s="218"/>
    </row>
    <row r="467" spans="5:9" ht="45" x14ac:dyDescent="0.25">
      <c r="E467" s="733" t="s">
        <v>1962</v>
      </c>
      <c r="F467" s="218" t="s">
        <v>1940</v>
      </c>
      <c r="G467" s="218" t="s">
        <v>1826</v>
      </c>
      <c r="H467" s="218" t="s">
        <v>1</v>
      </c>
      <c r="I467" s="218"/>
    </row>
    <row r="468" spans="5:9" ht="33.75" x14ac:dyDescent="0.25">
      <c r="E468" s="733" t="s">
        <v>1962</v>
      </c>
      <c r="F468" s="218" t="s">
        <v>1941</v>
      </c>
      <c r="G468" s="218" t="s">
        <v>1830</v>
      </c>
      <c r="H468" s="218" t="s">
        <v>311</v>
      </c>
      <c r="I468" s="218"/>
    </row>
    <row r="469" spans="5:9" ht="22.5" x14ac:dyDescent="0.25">
      <c r="E469" s="733" t="s">
        <v>1962</v>
      </c>
      <c r="F469" s="218" t="s">
        <v>1942</v>
      </c>
      <c r="G469" s="218" t="s">
        <v>1826</v>
      </c>
      <c r="H469" s="218" t="s">
        <v>311</v>
      </c>
      <c r="I469" s="218"/>
    </row>
    <row r="470" spans="5:9" ht="33.75" x14ac:dyDescent="0.25">
      <c r="E470" s="222" t="s">
        <v>1962</v>
      </c>
      <c r="F470" s="218" t="s">
        <v>1943</v>
      </c>
      <c r="G470" s="108" t="s">
        <v>1826</v>
      </c>
      <c r="H470" s="108" t="s">
        <v>328</v>
      </c>
      <c r="I470" s="218"/>
    </row>
    <row r="471" spans="5:9" ht="22.5" x14ac:dyDescent="0.25">
      <c r="E471" s="222" t="s">
        <v>1962</v>
      </c>
      <c r="F471" s="218" t="s">
        <v>1944</v>
      </c>
      <c r="G471" s="108" t="s">
        <v>1826</v>
      </c>
      <c r="H471" s="108" t="s">
        <v>319</v>
      </c>
      <c r="I471" s="218"/>
    </row>
    <row r="472" spans="5:9" ht="22.5" x14ac:dyDescent="0.25">
      <c r="E472" s="222" t="s">
        <v>1962</v>
      </c>
      <c r="F472" s="218" t="s">
        <v>1945</v>
      </c>
      <c r="G472" s="108" t="s">
        <v>1826</v>
      </c>
      <c r="H472" s="108" t="s">
        <v>311</v>
      </c>
      <c r="I472" s="218"/>
    </row>
    <row r="473" spans="5:9" ht="22.5" x14ac:dyDescent="0.25">
      <c r="E473" s="222" t="s">
        <v>1962</v>
      </c>
      <c r="F473" s="218" t="s">
        <v>1946</v>
      </c>
      <c r="G473" s="108" t="s">
        <v>1826</v>
      </c>
      <c r="H473" s="108" t="s">
        <v>22</v>
      </c>
      <c r="I473" s="218"/>
    </row>
    <row r="474" spans="5:9" ht="22.5" x14ac:dyDescent="0.25">
      <c r="E474" s="222" t="s">
        <v>1962</v>
      </c>
      <c r="F474" s="218" t="s">
        <v>1947</v>
      </c>
      <c r="G474" s="108" t="s">
        <v>1826</v>
      </c>
      <c r="H474" s="108" t="s">
        <v>330</v>
      </c>
      <c r="I474" s="218"/>
    </row>
    <row r="475" spans="5:9" ht="33.75" x14ac:dyDescent="0.25">
      <c r="E475" s="222" t="s">
        <v>1962</v>
      </c>
      <c r="F475" s="218" t="s">
        <v>1948</v>
      </c>
      <c r="G475" s="108" t="s">
        <v>1830</v>
      </c>
      <c r="H475" s="108" t="s">
        <v>1</v>
      </c>
      <c r="I475" s="218"/>
    </row>
    <row r="476" spans="5:9" ht="22.5" x14ac:dyDescent="0.25">
      <c r="E476" s="222" t="s">
        <v>1962</v>
      </c>
      <c r="F476" s="218" t="s">
        <v>1949</v>
      </c>
      <c r="G476" s="108" t="s">
        <v>1826</v>
      </c>
      <c r="H476" s="108" t="s">
        <v>311</v>
      </c>
      <c r="I476" s="218"/>
    </row>
    <row r="477" spans="5:9" ht="22.5" x14ac:dyDescent="0.25">
      <c r="E477" s="222" t="s">
        <v>1962</v>
      </c>
      <c r="F477" s="218" t="s">
        <v>1950</v>
      </c>
      <c r="G477" s="108" t="s">
        <v>1826</v>
      </c>
      <c r="H477" s="108" t="s">
        <v>311</v>
      </c>
      <c r="I477" s="218"/>
    </row>
    <row r="478" spans="5:9" ht="22.5" x14ac:dyDescent="0.25">
      <c r="E478" s="222" t="s">
        <v>1962</v>
      </c>
      <c r="F478" s="218" t="s">
        <v>1951</v>
      </c>
      <c r="G478" s="108" t="s">
        <v>1826</v>
      </c>
      <c r="H478" s="108" t="s">
        <v>328</v>
      </c>
      <c r="I478" s="218"/>
    </row>
    <row r="479" spans="5:9" ht="22.5" x14ac:dyDescent="0.25">
      <c r="E479" s="222" t="s">
        <v>1962</v>
      </c>
      <c r="F479" s="218" t="s">
        <v>1952</v>
      </c>
      <c r="G479" s="108" t="s">
        <v>1826</v>
      </c>
      <c r="H479" s="108" t="s">
        <v>319</v>
      </c>
      <c r="I479" s="218"/>
    </row>
    <row r="480" spans="5:9" ht="22.5" x14ac:dyDescent="0.25">
      <c r="E480" s="222" t="s">
        <v>1962</v>
      </c>
      <c r="F480" s="218" t="s">
        <v>3314</v>
      </c>
      <c r="G480" s="108" t="s">
        <v>1826</v>
      </c>
      <c r="H480" s="108" t="s">
        <v>311</v>
      </c>
      <c r="I480" s="218"/>
    </row>
    <row r="481" spans="5:9" ht="22.5" x14ac:dyDescent="0.25">
      <c r="E481" s="222" t="s">
        <v>1962</v>
      </c>
      <c r="F481" s="652" t="s">
        <v>1953</v>
      </c>
      <c r="G481" s="484" t="s">
        <v>1826</v>
      </c>
      <c r="H481" s="495" t="s">
        <v>332</v>
      </c>
      <c r="I481" s="483"/>
    </row>
    <row r="482" spans="5:9" ht="22.5" x14ac:dyDescent="0.25">
      <c r="E482" s="222" t="s">
        <v>1962</v>
      </c>
      <c r="F482" s="483" t="s">
        <v>1954</v>
      </c>
      <c r="G482" s="484"/>
      <c r="H482" s="484" t="s">
        <v>319</v>
      </c>
      <c r="I482" s="483" t="s">
        <v>3316</v>
      </c>
    </row>
    <row r="483" spans="5:9" ht="22.5" x14ac:dyDescent="0.25">
      <c r="E483" s="222" t="s">
        <v>1962</v>
      </c>
      <c r="F483" s="483" t="s">
        <v>1954</v>
      </c>
      <c r="G483" s="484" t="s">
        <v>57</v>
      </c>
      <c r="H483" s="484" t="s">
        <v>319</v>
      </c>
      <c r="I483" s="483" t="s">
        <v>1851</v>
      </c>
    </row>
    <row r="484" spans="5:9" ht="22.5" x14ac:dyDescent="0.25">
      <c r="E484" s="222" t="s">
        <v>1962</v>
      </c>
      <c r="F484" s="483" t="s">
        <v>1955</v>
      </c>
      <c r="G484" s="484"/>
      <c r="H484" s="484" t="s">
        <v>319</v>
      </c>
      <c r="I484" s="483" t="s">
        <v>3298</v>
      </c>
    </row>
    <row r="485" spans="5:9" ht="22.5" x14ac:dyDescent="0.25">
      <c r="E485" s="222" t="s">
        <v>1962</v>
      </c>
      <c r="F485" s="483" t="s">
        <v>1955</v>
      </c>
      <c r="G485" s="484" t="s">
        <v>45</v>
      </c>
      <c r="H485" s="484" t="s">
        <v>319</v>
      </c>
      <c r="I485" s="483" t="s">
        <v>1851</v>
      </c>
    </row>
    <row r="486" spans="5:9" ht="22.5" x14ac:dyDescent="0.25">
      <c r="E486" s="222" t="s">
        <v>1962</v>
      </c>
      <c r="F486" s="483" t="s">
        <v>1956</v>
      </c>
      <c r="G486" s="484"/>
      <c r="H486" s="484" t="s">
        <v>319</v>
      </c>
      <c r="I486" s="483" t="s">
        <v>1879</v>
      </c>
    </row>
    <row r="487" spans="5:9" ht="22.5" x14ac:dyDescent="0.25">
      <c r="E487" s="222" t="s">
        <v>1962</v>
      </c>
      <c r="F487" s="483" t="s">
        <v>1956</v>
      </c>
      <c r="G487" s="484" t="s">
        <v>57</v>
      </c>
      <c r="H487" s="484" t="s">
        <v>319</v>
      </c>
      <c r="I487" s="483" t="s">
        <v>1851</v>
      </c>
    </row>
    <row r="488" spans="5:9" ht="22.5" x14ac:dyDescent="0.25">
      <c r="E488" s="222" t="s">
        <v>1962</v>
      </c>
      <c r="F488" s="483" t="s">
        <v>1957</v>
      </c>
      <c r="G488" s="484" t="s">
        <v>1826</v>
      </c>
      <c r="H488" s="484" t="s">
        <v>319</v>
      </c>
      <c r="I488" s="483"/>
    </row>
    <row r="489" spans="5:9" ht="22.5" x14ac:dyDescent="0.25">
      <c r="E489" s="222" t="s">
        <v>1962</v>
      </c>
      <c r="F489" s="483" t="s">
        <v>1958</v>
      </c>
      <c r="G489" s="484"/>
      <c r="H489" s="484" t="s">
        <v>319</v>
      </c>
      <c r="I489" s="483" t="s">
        <v>1880</v>
      </c>
    </row>
    <row r="490" spans="5:9" ht="22.5" x14ac:dyDescent="0.25">
      <c r="E490" s="222" t="s">
        <v>1962</v>
      </c>
      <c r="F490" s="483" t="s">
        <v>1958</v>
      </c>
      <c r="G490" s="484" t="s">
        <v>57</v>
      </c>
      <c r="H490" s="484" t="s">
        <v>319</v>
      </c>
      <c r="I490" s="483" t="s">
        <v>1851</v>
      </c>
    </row>
    <row r="491" spans="5:9" ht="22.5" x14ac:dyDescent="0.25">
      <c r="E491" s="222" t="s">
        <v>1962</v>
      </c>
      <c r="F491" s="483" t="s">
        <v>1959</v>
      </c>
      <c r="G491" s="484" t="s">
        <v>1831</v>
      </c>
      <c r="H491" s="484"/>
      <c r="I491" s="483"/>
    </row>
    <row r="492" spans="5:9" x14ac:dyDescent="0.25">
      <c r="E492" s="116"/>
      <c r="F492" s="117"/>
      <c r="G492" s="118"/>
      <c r="H492" s="118"/>
      <c r="I492" s="117"/>
    </row>
    <row r="493" spans="5:9" x14ac:dyDescent="0.25">
      <c r="E493" s="116"/>
      <c r="F493" s="117"/>
      <c r="G493" s="118"/>
      <c r="H493" s="118"/>
      <c r="I493" s="117"/>
    </row>
    <row r="494" spans="5:9" ht="14.45" customHeight="1" x14ac:dyDescent="0.25">
      <c r="E494" s="1306" t="s">
        <v>3679</v>
      </c>
      <c r="F494" s="1149" t="s">
        <v>3735</v>
      </c>
      <c r="G494" s="1148" t="s">
        <v>3689</v>
      </c>
      <c r="H494" s="1146" t="s">
        <v>311</v>
      </c>
      <c r="I494" s="1207" t="s">
        <v>3716</v>
      </c>
    </row>
    <row r="495" spans="5:9" ht="20.45" customHeight="1" x14ac:dyDescent="0.25">
      <c r="E495" s="1306"/>
      <c r="F495" s="1149" t="s">
        <v>3684</v>
      </c>
      <c r="G495" s="1145">
        <v>0</v>
      </c>
      <c r="H495" s="1146" t="s">
        <v>319</v>
      </c>
      <c r="I495" s="1207"/>
    </row>
    <row r="496" spans="5:9" ht="22.5" x14ac:dyDescent="0.25">
      <c r="E496" s="1306"/>
      <c r="F496" s="1149" t="s">
        <v>3685</v>
      </c>
      <c r="G496" s="1146">
        <v>1</v>
      </c>
      <c r="H496" s="1146" t="s">
        <v>319</v>
      </c>
      <c r="I496" s="1207"/>
    </row>
    <row r="497" spans="5:9" x14ac:dyDescent="0.25">
      <c r="E497" s="1300" t="s">
        <v>3679</v>
      </c>
      <c r="F497" s="1149" t="s">
        <v>3735</v>
      </c>
      <c r="G497" s="1148" t="s">
        <v>3689</v>
      </c>
      <c r="H497" s="1146" t="s">
        <v>311</v>
      </c>
      <c r="I497" s="1207" t="s">
        <v>3730</v>
      </c>
    </row>
    <row r="498" spans="5:9" ht="22.5" x14ac:dyDescent="0.25">
      <c r="E498" s="1301"/>
      <c r="F498" s="1147" t="s">
        <v>1736</v>
      </c>
      <c r="G498" s="1148" t="s">
        <v>3772</v>
      </c>
      <c r="H498" s="1146" t="s">
        <v>3773</v>
      </c>
      <c r="I498" s="1305"/>
    </row>
    <row r="499" spans="5:9" x14ac:dyDescent="0.25">
      <c r="E499" s="1300" t="s">
        <v>3679</v>
      </c>
      <c r="F499" s="1149" t="s">
        <v>3735</v>
      </c>
      <c r="G499" s="1148" t="s">
        <v>3689</v>
      </c>
      <c r="H499" s="1146" t="s">
        <v>311</v>
      </c>
      <c r="I499" s="1207" t="s">
        <v>3730</v>
      </c>
    </row>
    <row r="500" spans="5:9" ht="22.5" x14ac:dyDescent="0.25">
      <c r="E500" s="1301"/>
      <c r="F500" s="1147" t="s">
        <v>3687</v>
      </c>
      <c r="G500" s="1148" t="s">
        <v>3774</v>
      </c>
      <c r="H500" s="1147" t="s">
        <v>3775</v>
      </c>
      <c r="I500" s="1305"/>
    </row>
    <row r="501" spans="5:9" x14ac:dyDescent="0.25">
      <c r="E501" s="1300" t="s">
        <v>3679</v>
      </c>
      <c r="F501" s="1149" t="s">
        <v>3735</v>
      </c>
      <c r="G501" s="1148" t="s">
        <v>3689</v>
      </c>
      <c r="H501" s="1146" t="s">
        <v>311</v>
      </c>
      <c r="I501" s="1207" t="s">
        <v>3730</v>
      </c>
    </row>
    <row r="502" spans="5:9" ht="22.5" x14ac:dyDescent="0.25">
      <c r="E502" s="1302"/>
      <c r="F502" s="1147" t="s">
        <v>3688</v>
      </c>
      <c r="G502" s="1146" t="s">
        <v>3778</v>
      </c>
      <c r="H502" s="1146" t="s">
        <v>3779</v>
      </c>
      <c r="I502" s="1305"/>
    </row>
    <row r="503" spans="5:9" ht="15" x14ac:dyDescent="0.25">
      <c r="E503" s="1160"/>
      <c r="F503" s="1158"/>
      <c r="G503" s="1159"/>
      <c r="H503" s="1159"/>
      <c r="I503" s="1157"/>
    </row>
    <row r="504" spans="5:9" ht="13.9" customHeight="1" x14ac:dyDescent="0.25">
      <c r="E504" s="1300" t="s">
        <v>1965</v>
      </c>
      <c r="F504" s="1149" t="s">
        <v>3735</v>
      </c>
      <c r="G504" s="1148" t="s">
        <v>3689</v>
      </c>
      <c r="H504" s="1146" t="s">
        <v>311</v>
      </c>
      <c r="I504" s="1207" t="s">
        <v>3730</v>
      </c>
    </row>
    <row r="505" spans="5:9" ht="22.5" x14ac:dyDescent="0.25">
      <c r="E505" s="1302"/>
      <c r="F505" s="1147" t="s">
        <v>3690</v>
      </c>
      <c r="G505" s="1148" t="s">
        <v>3776</v>
      </c>
      <c r="H505" s="1150" t="s">
        <v>3777</v>
      </c>
      <c r="I505" s="1305"/>
    </row>
    <row r="506" spans="5:9" x14ac:dyDescent="0.25">
      <c r="E506" s="1300" t="s">
        <v>1965</v>
      </c>
      <c r="F506" s="1149" t="s">
        <v>3735</v>
      </c>
      <c r="G506" s="1148" t="s">
        <v>3689</v>
      </c>
      <c r="H506" s="1146" t="s">
        <v>311</v>
      </c>
      <c r="I506" s="1207" t="s">
        <v>3730</v>
      </c>
    </row>
    <row r="507" spans="5:9" ht="22.5" x14ac:dyDescent="0.25">
      <c r="E507" s="1302"/>
      <c r="F507" s="1147" t="s">
        <v>3691</v>
      </c>
      <c r="G507" s="1148" t="s">
        <v>3774</v>
      </c>
      <c r="H507" s="1147" t="s">
        <v>3775</v>
      </c>
      <c r="I507" s="1305"/>
    </row>
    <row r="508" spans="5:9" x14ac:dyDescent="0.25">
      <c r="E508" s="1300" t="s">
        <v>1965</v>
      </c>
      <c r="F508" s="1149" t="s">
        <v>3735</v>
      </c>
      <c r="G508" s="1148" t="s">
        <v>3689</v>
      </c>
      <c r="H508" s="1146" t="s">
        <v>311</v>
      </c>
      <c r="I508" s="1207" t="s">
        <v>3730</v>
      </c>
    </row>
    <row r="509" spans="5:9" ht="22.5" x14ac:dyDescent="0.25">
      <c r="E509" s="1302"/>
      <c r="F509" s="1147" t="s">
        <v>3692</v>
      </c>
      <c r="G509" s="1146" t="s">
        <v>3778</v>
      </c>
      <c r="H509" s="1150" t="s">
        <v>3779</v>
      </c>
      <c r="I509" s="1305"/>
    </row>
    <row r="510" spans="5:9" ht="22.5" x14ac:dyDescent="0.25">
      <c r="E510" s="1300" t="s">
        <v>1965</v>
      </c>
      <c r="F510" s="1149" t="s">
        <v>3694</v>
      </c>
      <c r="G510" s="1148">
        <v>0</v>
      </c>
      <c r="H510" s="1146" t="s">
        <v>319</v>
      </c>
      <c r="I510" s="1303" t="s">
        <v>3718</v>
      </c>
    </row>
    <row r="511" spans="5:9" ht="22.5" x14ac:dyDescent="0.25">
      <c r="E511" s="1302"/>
      <c r="F511" s="1149" t="s">
        <v>3695</v>
      </c>
      <c r="G511" s="1148">
        <v>1</v>
      </c>
      <c r="H511" s="1146" t="s">
        <v>319</v>
      </c>
      <c r="I511" s="1304"/>
    </row>
    <row r="512" spans="5:9" ht="25.5" customHeight="1" x14ac:dyDescent="0.25">
      <c r="E512" s="1289" t="s">
        <v>1814</v>
      </c>
      <c r="F512" s="119" t="s">
        <v>1968</v>
      </c>
      <c r="G512" s="120">
        <v>3</v>
      </c>
      <c r="H512" s="1292"/>
      <c r="I512" s="1253" t="s">
        <v>3299</v>
      </c>
    </row>
    <row r="513" spans="5:9" ht="24" customHeight="1" x14ac:dyDescent="0.25">
      <c r="E513" s="1290"/>
      <c r="F513" s="119" t="s">
        <v>1969</v>
      </c>
      <c r="G513" s="120">
        <v>4</v>
      </c>
      <c r="H513" s="1293"/>
      <c r="I513" s="1254"/>
    </row>
    <row r="514" spans="5:9" ht="23.25" customHeight="1" x14ac:dyDescent="0.25">
      <c r="E514" s="1290"/>
      <c r="F514" s="119" t="s">
        <v>1970</v>
      </c>
      <c r="G514" s="120">
        <v>1955</v>
      </c>
      <c r="H514" s="1293"/>
      <c r="I514" s="1254"/>
    </row>
    <row r="515" spans="5:9" x14ac:dyDescent="0.25">
      <c r="E515" s="1291"/>
      <c r="F515" s="485" t="s">
        <v>97</v>
      </c>
      <c r="G515" s="485" t="s">
        <v>362</v>
      </c>
      <c r="H515" s="1294"/>
      <c r="I515" s="1254"/>
    </row>
    <row r="516" spans="5:9" ht="22.5" x14ac:dyDescent="0.25">
      <c r="E516" s="1233" t="s">
        <v>1814</v>
      </c>
      <c r="F516" s="218" t="s">
        <v>1968</v>
      </c>
      <c r="G516" s="108">
        <v>3</v>
      </c>
      <c r="H516" s="1256"/>
      <c r="I516" s="1250" t="s">
        <v>3300</v>
      </c>
    </row>
    <row r="517" spans="5:9" ht="22.5" x14ac:dyDescent="0.25">
      <c r="E517" s="1234"/>
      <c r="F517" s="218" t="s">
        <v>1969</v>
      </c>
      <c r="G517" s="108">
        <v>4</v>
      </c>
      <c r="H517" s="1234"/>
      <c r="I517" s="1251"/>
    </row>
    <row r="518" spans="5:9" ht="22.5" x14ac:dyDescent="0.25">
      <c r="E518" s="1234"/>
      <c r="F518" s="218" t="s">
        <v>1970</v>
      </c>
      <c r="G518" s="108">
        <v>1955</v>
      </c>
      <c r="H518" s="1234"/>
      <c r="I518" s="1251"/>
    </row>
    <row r="519" spans="5:9" ht="22.5" x14ac:dyDescent="0.25">
      <c r="E519" s="1235"/>
      <c r="F519" s="218" t="s">
        <v>1971</v>
      </c>
      <c r="G519" s="108" t="s">
        <v>362</v>
      </c>
      <c r="H519" s="1235"/>
      <c r="I519" s="1251"/>
    </row>
    <row r="520" spans="5:9" ht="22.5" x14ac:dyDescent="0.25">
      <c r="E520" s="1250" t="s">
        <v>1814</v>
      </c>
      <c r="F520" s="218" t="s">
        <v>1972</v>
      </c>
      <c r="G520" s="220" t="s">
        <v>364</v>
      </c>
      <c r="H520" s="1252"/>
      <c r="I520" s="1250" t="s">
        <v>2000</v>
      </c>
    </row>
    <row r="521" spans="5:9" ht="22.5" x14ac:dyDescent="0.25">
      <c r="E521" s="1251"/>
      <c r="F521" s="218" t="s">
        <v>1973</v>
      </c>
      <c r="G521" s="517" t="s">
        <v>703</v>
      </c>
      <c r="H521" s="1252"/>
      <c r="I521" s="1251"/>
    </row>
    <row r="522" spans="5:9" ht="22.5" x14ac:dyDescent="0.25">
      <c r="E522" s="1250" t="s">
        <v>1814</v>
      </c>
      <c r="F522" s="119" t="s">
        <v>1972</v>
      </c>
      <c r="G522" s="518" t="s">
        <v>364</v>
      </c>
      <c r="H522" s="1240"/>
      <c r="I522" s="1253" t="s">
        <v>2001</v>
      </c>
    </row>
    <row r="523" spans="5:9" ht="22.5" x14ac:dyDescent="0.25">
      <c r="E523" s="1251"/>
      <c r="F523" s="119" t="s">
        <v>1900</v>
      </c>
      <c r="G523" s="519" t="s">
        <v>703</v>
      </c>
      <c r="H523" s="1240"/>
      <c r="I523" s="1254"/>
    </row>
    <row r="524" spans="5:9" ht="22.5" x14ac:dyDescent="0.25">
      <c r="E524" s="1250" t="s">
        <v>1814</v>
      </c>
      <c r="F524" s="218" t="s">
        <v>1972</v>
      </c>
      <c r="G524" s="220" t="s">
        <v>364</v>
      </c>
      <c r="H524" s="1252"/>
      <c r="I524" s="1250" t="s">
        <v>2002</v>
      </c>
    </row>
    <row r="525" spans="5:9" ht="22.5" x14ac:dyDescent="0.25">
      <c r="E525" s="1251"/>
      <c r="F525" s="218" t="s">
        <v>1897</v>
      </c>
      <c r="G525" s="517" t="s">
        <v>703</v>
      </c>
      <c r="H525" s="1252"/>
      <c r="I525" s="1251"/>
    </row>
    <row r="526" spans="5:9" ht="21.75" customHeight="1" x14ac:dyDescent="0.25">
      <c r="E526" s="1253" t="s">
        <v>1814</v>
      </c>
      <c r="F526" s="120" t="s">
        <v>1972</v>
      </c>
      <c r="G526" s="518" t="s">
        <v>364</v>
      </c>
      <c r="H526" s="1307"/>
      <c r="I526" s="1253" t="s">
        <v>2003</v>
      </c>
    </row>
    <row r="527" spans="5:9" ht="22.5" x14ac:dyDescent="0.25">
      <c r="E527" s="1254"/>
      <c r="F527" s="120" t="s">
        <v>1946</v>
      </c>
      <c r="G527" s="520" t="s">
        <v>22</v>
      </c>
      <c r="H527" s="1307"/>
      <c r="I527" s="1254"/>
    </row>
    <row r="528" spans="5:9" ht="22.5" x14ac:dyDescent="0.25">
      <c r="E528" s="1254"/>
      <c r="F528" s="120" t="s">
        <v>1949</v>
      </c>
      <c r="G528" s="518" t="s">
        <v>703</v>
      </c>
      <c r="H528" s="1307"/>
      <c r="I528" s="1254"/>
    </row>
    <row r="529" spans="5:9" ht="22.5" x14ac:dyDescent="0.25">
      <c r="E529" s="1253" t="s">
        <v>1814</v>
      </c>
      <c r="F529" s="108" t="s">
        <v>1972</v>
      </c>
      <c r="G529" s="220" t="s">
        <v>364</v>
      </c>
      <c r="H529" s="1259"/>
      <c r="I529" s="1250" t="s">
        <v>2004</v>
      </c>
    </row>
    <row r="530" spans="5:9" ht="22.5" x14ac:dyDescent="0.25">
      <c r="E530" s="1254"/>
      <c r="F530" s="218" t="s">
        <v>1930</v>
      </c>
      <c r="G530" s="115" t="s">
        <v>22</v>
      </c>
      <c r="H530" s="1259"/>
      <c r="I530" s="1251"/>
    </row>
    <row r="531" spans="5:9" ht="22.5" x14ac:dyDescent="0.25">
      <c r="E531" s="1254"/>
      <c r="F531" s="218" t="s">
        <v>1933</v>
      </c>
      <c r="G531" s="220" t="s">
        <v>703</v>
      </c>
      <c r="H531" s="1259"/>
      <c r="I531" s="1251"/>
    </row>
    <row r="532" spans="5:9" ht="22.5" x14ac:dyDescent="0.25">
      <c r="E532" s="1253" t="s">
        <v>1814</v>
      </c>
      <c r="F532" s="120" t="s">
        <v>1972</v>
      </c>
      <c r="G532" s="518" t="s">
        <v>364</v>
      </c>
      <c r="H532" s="1307"/>
      <c r="I532" s="1253" t="s">
        <v>2005</v>
      </c>
    </row>
    <row r="533" spans="5:9" ht="22.5" x14ac:dyDescent="0.25">
      <c r="E533" s="1254"/>
      <c r="F533" s="120" t="s">
        <v>1938</v>
      </c>
      <c r="G533" s="520" t="s">
        <v>53</v>
      </c>
      <c r="H533" s="1307"/>
      <c r="I533" s="1254"/>
    </row>
    <row r="534" spans="5:9" ht="22.5" x14ac:dyDescent="0.25">
      <c r="E534" s="1254"/>
      <c r="F534" s="521" t="s">
        <v>1941</v>
      </c>
      <c r="G534" s="518" t="s">
        <v>363</v>
      </c>
      <c r="H534" s="1307"/>
      <c r="I534" s="1254"/>
    </row>
    <row r="535" spans="5:9" ht="22.5" x14ac:dyDescent="0.25">
      <c r="E535" s="1253" t="s">
        <v>1814</v>
      </c>
      <c r="F535" s="484" t="s">
        <v>1972</v>
      </c>
      <c r="G535" s="103" t="s">
        <v>364</v>
      </c>
      <c r="H535" s="1259"/>
      <c r="I535" s="1250" t="s">
        <v>2006</v>
      </c>
    </row>
    <row r="536" spans="5:9" ht="22.5" x14ac:dyDescent="0.25">
      <c r="E536" s="1254"/>
      <c r="F536" s="483" t="s">
        <v>1975</v>
      </c>
      <c r="G536" s="75" t="s">
        <v>53</v>
      </c>
      <c r="H536" s="1259"/>
      <c r="I536" s="1251"/>
    </row>
    <row r="537" spans="5:9" ht="22.5" x14ac:dyDescent="0.25">
      <c r="E537" s="1254"/>
      <c r="F537" s="483" t="s">
        <v>1976</v>
      </c>
      <c r="G537" s="103" t="s">
        <v>363</v>
      </c>
      <c r="H537" s="1259"/>
      <c r="I537" s="1251"/>
    </row>
    <row r="538" spans="5:9" ht="22.5" x14ac:dyDescent="0.25">
      <c r="E538" s="1238" t="s">
        <v>1814</v>
      </c>
      <c r="F538" s="224" t="s">
        <v>1977</v>
      </c>
      <c r="G538" s="123" t="s">
        <v>26</v>
      </c>
      <c r="H538" s="1263"/>
      <c r="I538" s="1238" t="s">
        <v>2007</v>
      </c>
    </row>
    <row r="539" spans="5:9" ht="22.5" x14ac:dyDescent="0.25">
      <c r="E539" s="1239"/>
      <c r="F539" s="224" t="s">
        <v>1979</v>
      </c>
      <c r="G539" s="123" t="s">
        <v>366</v>
      </c>
      <c r="H539" s="1263"/>
      <c r="I539" s="1239"/>
    </row>
    <row r="540" spans="5:9" ht="22.5" x14ac:dyDescent="0.25">
      <c r="E540" s="1238" t="s">
        <v>1814</v>
      </c>
      <c r="F540" s="218" t="s">
        <v>1977</v>
      </c>
      <c r="G540" s="220" t="s">
        <v>25</v>
      </c>
      <c r="H540" s="1252"/>
      <c r="I540" s="1250" t="s">
        <v>2008</v>
      </c>
    </row>
    <row r="541" spans="5:9" ht="22.5" x14ac:dyDescent="0.25">
      <c r="E541" s="1239"/>
      <c r="F541" s="218" t="s">
        <v>1979</v>
      </c>
      <c r="G541" s="121" t="s">
        <v>367</v>
      </c>
      <c r="H541" s="1252"/>
      <c r="I541" s="1251"/>
    </row>
    <row r="542" spans="5:9" ht="22.5" x14ac:dyDescent="0.25">
      <c r="E542" s="1238" t="s">
        <v>1814</v>
      </c>
      <c r="F542" s="224" t="s">
        <v>2446</v>
      </c>
      <c r="G542" s="522">
        <v>1</v>
      </c>
      <c r="H542" s="1263"/>
      <c r="I542" s="1238" t="s">
        <v>2009</v>
      </c>
    </row>
    <row r="543" spans="5:9" ht="22.5" x14ac:dyDescent="0.25">
      <c r="E543" s="1239"/>
      <c r="F543" s="224" t="s">
        <v>1980</v>
      </c>
      <c r="G543" s="523"/>
      <c r="H543" s="1263"/>
      <c r="I543" s="1239"/>
    </row>
    <row r="544" spans="5:9" ht="22.5" x14ac:dyDescent="0.25">
      <c r="E544" s="1238" t="s">
        <v>1814</v>
      </c>
      <c r="F544" s="218" t="s">
        <v>1980</v>
      </c>
      <c r="G544" s="115">
        <v>1</v>
      </c>
      <c r="H544" s="1252"/>
      <c r="I544" s="1250" t="s">
        <v>2010</v>
      </c>
    </row>
    <row r="545" spans="5:9" ht="22.5" x14ac:dyDescent="0.25">
      <c r="E545" s="1239"/>
      <c r="F545" s="218" t="s">
        <v>1896</v>
      </c>
      <c r="G545" s="515"/>
      <c r="H545" s="1252"/>
      <c r="I545" s="1251"/>
    </row>
    <row r="546" spans="5:9" ht="22.5" x14ac:dyDescent="0.25">
      <c r="E546" s="1218" t="s">
        <v>1814</v>
      </c>
      <c r="F546" s="483" t="s">
        <v>1977</v>
      </c>
      <c r="G546" s="75" t="s">
        <v>25</v>
      </c>
      <c r="H546" s="1242"/>
      <c r="I546" s="1218" t="s">
        <v>2011</v>
      </c>
    </row>
    <row r="547" spans="5:9" ht="22.5" x14ac:dyDescent="0.25">
      <c r="E547" s="1241"/>
      <c r="F547" s="94" t="s">
        <v>1980</v>
      </c>
      <c r="G547" s="76">
        <v>1</v>
      </c>
      <c r="H547" s="1243"/>
      <c r="I547" s="1308"/>
    </row>
    <row r="548" spans="5:9" ht="22.5" x14ac:dyDescent="0.25">
      <c r="E548" s="1219"/>
      <c r="F548" s="483" t="s">
        <v>1896</v>
      </c>
      <c r="G548" s="223" t="s">
        <v>47</v>
      </c>
      <c r="H548" s="1244"/>
      <c r="I548" s="1309"/>
    </row>
    <row r="549" spans="5:9" ht="22.5" x14ac:dyDescent="0.25">
      <c r="E549" s="1238" t="s">
        <v>1814</v>
      </c>
      <c r="F549" s="119" t="s">
        <v>1981</v>
      </c>
      <c r="G549" s="522">
        <v>1</v>
      </c>
      <c r="H549" s="1265"/>
      <c r="I549" s="1238" t="s">
        <v>2012</v>
      </c>
    </row>
    <row r="550" spans="5:9" ht="22.5" x14ac:dyDescent="0.25">
      <c r="E550" s="1239"/>
      <c r="F550" s="119" t="s">
        <v>1982</v>
      </c>
      <c r="G550" s="123"/>
      <c r="H550" s="1265"/>
      <c r="I550" s="1239"/>
    </row>
    <row r="551" spans="5:9" s="499" customFormat="1" ht="27" customHeight="1" x14ac:dyDescent="0.25">
      <c r="E551" s="1233" t="s">
        <v>1814</v>
      </c>
      <c r="F551" s="218" t="s">
        <v>1978</v>
      </c>
      <c r="G551" s="115" t="s">
        <v>25</v>
      </c>
      <c r="H551" s="1256"/>
      <c r="I551" s="1233" t="s">
        <v>2013</v>
      </c>
    </row>
    <row r="552" spans="5:9" s="499" customFormat="1" ht="22.5" x14ac:dyDescent="0.25">
      <c r="E552" s="1234"/>
      <c r="F552" s="218" t="s">
        <v>1983</v>
      </c>
      <c r="G552" s="121"/>
      <c r="H552" s="1234"/>
      <c r="I552" s="1234"/>
    </row>
    <row r="553" spans="5:9" s="499" customFormat="1" ht="22.5" x14ac:dyDescent="0.25">
      <c r="E553" s="1234"/>
      <c r="F553" s="483" t="s">
        <v>2496</v>
      </c>
      <c r="G553" s="223" t="s">
        <v>2612</v>
      </c>
      <c r="H553" s="1234"/>
      <c r="I553" s="1234"/>
    </row>
    <row r="554" spans="5:9" s="499" customFormat="1" ht="22.5" x14ac:dyDescent="0.25">
      <c r="E554" s="1235"/>
      <c r="F554" s="218" t="s">
        <v>1984</v>
      </c>
      <c r="G554" s="121" t="s">
        <v>21</v>
      </c>
      <c r="H554" s="1235"/>
      <c r="I554" s="1235"/>
    </row>
    <row r="555" spans="5:9" ht="33.75" x14ac:dyDescent="0.25">
      <c r="E555" s="1238" t="s">
        <v>1814</v>
      </c>
      <c r="F555" s="224" t="s">
        <v>1985</v>
      </c>
      <c r="G555" s="524" t="s">
        <v>364</v>
      </c>
      <c r="H555" s="1265"/>
      <c r="I555" s="1238" t="s">
        <v>2014</v>
      </c>
    </row>
    <row r="556" spans="5:9" ht="22.5" x14ac:dyDescent="0.25">
      <c r="E556" s="1239"/>
      <c r="F556" s="224" t="s">
        <v>1972</v>
      </c>
      <c r="G556" s="485" t="s">
        <v>691</v>
      </c>
      <c r="H556" s="1265"/>
      <c r="I556" s="1239"/>
    </row>
    <row r="557" spans="5:9" ht="22.5" x14ac:dyDescent="0.25">
      <c r="E557" s="1238" t="s">
        <v>1814</v>
      </c>
      <c r="F557" s="218" t="s">
        <v>1925</v>
      </c>
      <c r="G557" s="220" t="s">
        <v>364</v>
      </c>
      <c r="H557" s="1252"/>
      <c r="I557" s="1250" t="s">
        <v>2015</v>
      </c>
    </row>
    <row r="558" spans="5:9" ht="22.5" x14ac:dyDescent="0.25">
      <c r="E558" s="1239"/>
      <c r="F558" s="218" t="s">
        <v>1926</v>
      </c>
      <c r="G558" s="517" t="s">
        <v>363</v>
      </c>
      <c r="H558" s="1252"/>
      <c r="I558" s="1251"/>
    </row>
    <row r="559" spans="5:9" ht="22.5" x14ac:dyDescent="0.25">
      <c r="E559" s="1238" t="s">
        <v>1814</v>
      </c>
      <c r="F559" s="224" t="s">
        <v>1933</v>
      </c>
      <c r="G559" s="524" t="s">
        <v>364</v>
      </c>
      <c r="H559" s="1265"/>
      <c r="I559" s="1238" t="s">
        <v>2015</v>
      </c>
    </row>
    <row r="560" spans="5:9" ht="22.5" x14ac:dyDescent="0.25">
      <c r="E560" s="1239"/>
      <c r="F560" s="224" t="s">
        <v>1986</v>
      </c>
      <c r="G560" s="525" t="s">
        <v>363</v>
      </c>
      <c r="H560" s="1265"/>
      <c r="I560" s="1239"/>
    </row>
    <row r="561" spans="5:9" ht="22.5" x14ac:dyDescent="0.25">
      <c r="E561" s="1238" t="s">
        <v>1814</v>
      </c>
      <c r="F561" s="218" t="s">
        <v>1941</v>
      </c>
      <c r="G561" s="220" t="s">
        <v>364</v>
      </c>
      <c r="H561" s="1252"/>
      <c r="I561" s="1250" t="s">
        <v>2016</v>
      </c>
    </row>
    <row r="562" spans="5:9" ht="22.5" x14ac:dyDescent="0.25">
      <c r="E562" s="1239"/>
      <c r="F562" s="218" t="s">
        <v>1942</v>
      </c>
      <c r="G562" s="517" t="s">
        <v>363</v>
      </c>
      <c r="H562" s="1252"/>
      <c r="I562" s="1251"/>
    </row>
    <row r="563" spans="5:9" ht="22.5" x14ac:dyDescent="0.25">
      <c r="E563" s="1238" t="s">
        <v>1814</v>
      </c>
      <c r="F563" s="224" t="s">
        <v>1949</v>
      </c>
      <c r="G563" s="524" t="s">
        <v>364</v>
      </c>
      <c r="H563" s="1265"/>
      <c r="I563" s="1238" t="s">
        <v>2016</v>
      </c>
    </row>
    <row r="564" spans="5:9" ht="22.5" x14ac:dyDescent="0.25">
      <c r="E564" s="1239"/>
      <c r="F564" s="224" t="s">
        <v>1950</v>
      </c>
      <c r="G564" s="525" t="s">
        <v>363</v>
      </c>
      <c r="H564" s="1265"/>
      <c r="I564" s="1239"/>
    </row>
    <row r="565" spans="5:9" ht="22.5" x14ac:dyDescent="0.25">
      <c r="E565" s="1238" t="s">
        <v>1814</v>
      </c>
      <c r="F565" s="218" t="s">
        <v>1971</v>
      </c>
      <c r="G565" s="121" t="s">
        <v>368</v>
      </c>
      <c r="H565" s="1255"/>
      <c r="I565" s="1233" t="s">
        <v>3301</v>
      </c>
    </row>
    <row r="566" spans="5:9" ht="22.5" x14ac:dyDescent="0.25">
      <c r="E566" s="1239"/>
      <c r="F566" s="218" t="s">
        <v>1987</v>
      </c>
      <c r="G566" s="121" t="s">
        <v>369</v>
      </c>
      <c r="H566" s="1310"/>
      <c r="I566" s="1235"/>
    </row>
    <row r="567" spans="5:9" ht="22.5" x14ac:dyDescent="0.25">
      <c r="E567" s="1238" t="s">
        <v>1814</v>
      </c>
      <c r="F567" s="119" t="s">
        <v>1971</v>
      </c>
      <c r="G567" s="485" t="s">
        <v>368</v>
      </c>
      <c r="H567" s="1240"/>
      <c r="I567" s="1253" t="s">
        <v>3301</v>
      </c>
    </row>
    <row r="568" spans="5:9" ht="22.5" x14ac:dyDescent="0.25">
      <c r="E568" s="1239"/>
      <c r="F568" s="119" t="s">
        <v>1988</v>
      </c>
      <c r="G568" s="485" t="s">
        <v>369</v>
      </c>
      <c r="H568" s="1240"/>
      <c r="I568" s="1254"/>
    </row>
    <row r="569" spans="5:9" ht="22.5" x14ac:dyDescent="0.25">
      <c r="E569" s="1238" t="s">
        <v>1814</v>
      </c>
      <c r="F569" s="218" t="s">
        <v>1971</v>
      </c>
      <c r="G569" s="121" t="s">
        <v>368</v>
      </c>
      <c r="H569" s="1252"/>
      <c r="I569" s="1210" t="s">
        <v>3308</v>
      </c>
    </row>
    <row r="570" spans="5:9" ht="22.5" x14ac:dyDescent="0.25">
      <c r="E570" s="1239"/>
      <c r="F570" s="218" t="s">
        <v>1987</v>
      </c>
      <c r="G570" s="121" t="s">
        <v>145</v>
      </c>
      <c r="H570" s="1252"/>
      <c r="I570" s="1257"/>
    </row>
    <row r="571" spans="5:9" ht="22.5" x14ac:dyDescent="0.25">
      <c r="E571" s="1238" t="s">
        <v>1814</v>
      </c>
      <c r="F571" s="119" t="s">
        <v>1971</v>
      </c>
      <c r="G571" s="485" t="s">
        <v>368</v>
      </c>
      <c r="H571" s="1240"/>
      <c r="I571" s="1238" t="s">
        <v>3302</v>
      </c>
    </row>
    <row r="572" spans="5:9" ht="22.5" x14ac:dyDescent="0.25">
      <c r="E572" s="1239"/>
      <c r="F572" s="119" t="s">
        <v>1989</v>
      </c>
      <c r="G572" s="485" t="s">
        <v>145</v>
      </c>
      <c r="H572" s="1240"/>
      <c r="I572" s="1239"/>
    </row>
    <row r="573" spans="5:9" ht="22.5" customHeight="1" x14ac:dyDescent="0.25">
      <c r="E573" s="1218" t="s">
        <v>1814</v>
      </c>
      <c r="F573" s="483" t="s">
        <v>1949</v>
      </c>
      <c r="G573" s="483" t="s">
        <v>2044</v>
      </c>
      <c r="H573" s="1242"/>
      <c r="I573" s="1218" t="s">
        <v>2017</v>
      </c>
    </row>
    <row r="574" spans="5:9" ht="22.5" x14ac:dyDescent="0.25">
      <c r="E574" s="1241"/>
      <c r="F574" s="483" t="s">
        <v>1946</v>
      </c>
      <c r="G574" s="483" t="s">
        <v>2043</v>
      </c>
      <c r="H574" s="1243"/>
      <c r="I574" s="1245"/>
    </row>
    <row r="575" spans="5:9" ht="22.5" x14ac:dyDescent="0.25">
      <c r="E575" s="1219"/>
      <c r="F575" s="483" t="s">
        <v>1947</v>
      </c>
      <c r="G575" s="223" t="s">
        <v>26</v>
      </c>
      <c r="H575" s="1244"/>
      <c r="I575" s="1246"/>
    </row>
    <row r="576" spans="5:9" ht="23.25" customHeight="1" x14ac:dyDescent="0.25">
      <c r="E576" s="1218" t="s">
        <v>1814</v>
      </c>
      <c r="F576" s="224" t="s">
        <v>1990</v>
      </c>
      <c r="G576" s="224" t="s">
        <v>2044</v>
      </c>
      <c r="H576" s="1247"/>
      <c r="I576" s="1260" t="s">
        <v>2018</v>
      </c>
    </row>
    <row r="577" spans="5:9" ht="22.5" x14ac:dyDescent="0.25">
      <c r="E577" s="1241"/>
      <c r="F577" s="224" t="s">
        <v>1930</v>
      </c>
      <c r="G577" s="224" t="s">
        <v>2043</v>
      </c>
      <c r="H577" s="1248"/>
      <c r="I577" s="1261"/>
    </row>
    <row r="578" spans="5:9" ht="22.5" x14ac:dyDescent="0.25">
      <c r="E578" s="1219"/>
      <c r="F578" s="224" t="s">
        <v>1931</v>
      </c>
      <c r="G578" s="123" t="s">
        <v>26</v>
      </c>
      <c r="H578" s="1249"/>
      <c r="I578" s="1262"/>
    </row>
    <row r="579" spans="5:9" ht="33.75" x14ac:dyDescent="0.25">
      <c r="E579" s="1250" t="s">
        <v>1814</v>
      </c>
      <c r="F579" s="218" t="s">
        <v>1941</v>
      </c>
      <c r="G579" s="218" t="s">
        <v>2045</v>
      </c>
      <c r="H579" s="1252"/>
      <c r="I579" s="1250" t="s">
        <v>2019</v>
      </c>
    </row>
    <row r="580" spans="5:9" ht="22.5" x14ac:dyDescent="0.25">
      <c r="E580" s="1251"/>
      <c r="F580" s="218" t="s">
        <v>1939</v>
      </c>
      <c r="G580" s="218" t="s">
        <v>2043</v>
      </c>
      <c r="H580" s="1252"/>
      <c r="I580" s="1251"/>
    </row>
    <row r="581" spans="5:9" ht="22.5" x14ac:dyDescent="0.25">
      <c r="E581" s="1250" t="s">
        <v>1814</v>
      </c>
      <c r="F581" s="119" t="s">
        <v>1925</v>
      </c>
      <c r="G581" s="119" t="s">
        <v>2044</v>
      </c>
      <c r="H581" s="1240"/>
      <c r="I581" s="1253" t="s">
        <v>2020</v>
      </c>
    </row>
    <row r="582" spans="5:9" ht="22.5" x14ac:dyDescent="0.25">
      <c r="E582" s="1251"/>
      <c r="F582" s="119" t="s">
        <v>1923</v>
      </c>
      <c r="G582" s="119" t="s">
        <v>2043</v>
      </c>
      <c r="H582" s="1240"/>
      <c r="I582" s="1254"/>
    </row>
    <row r="583" spans="5:9" ht="22.5" x14ac:dyDescent="0.25">
      <c r="E583" s="1250" t="s">
        <v>1814</v>
      </c>
      <c r="F583" s="218" t="s">
        <v>1974</v>
      </c>
      <c r="G583" s="218" t="s">
        <v>2044</v>
      </c>
      <c r="H583" s="1252"/>
      <c r="I583" s="1250" t="s">
        <v>2019</v>
      </c>
    </row>
    <row r="584" spans="5:9" ht="22.5" x14ac:dyDescent="0.25">
      <c r="E584" s="1251"/>
      <c r="F584" s="218" t="s">
        <v>1947</v>
      </c>
      <c r="G584" s="218" t="s">
        <v>2043</v>
      </c>
      <c r="H584" s="1252"/>
      <c r="I584" s="1251"/>
    </row>
    <row r="585" spans="5:9" ht="22.5" x14ac:dyDescent="0.25">
      <c r="E585" s="1250" t="s">
        <v>1814</v>
      </c>
      <c r="F585" s="119" t="s">
        <v>1933</v>
      </c>
      <c r="G585" s="119" t="s">
        <v>2044</v>
      </c>
      <c r="H585" s="1240"/>
      <c r="I585" s="1253" t="s">
        <v>2021</v>
      </c>
    </row>
    <row r="586" spans="5:9" ht="22.5" x14ac:dyDescent="0.25">
      <c r="E586" s="1251"/>
      <c r="F586" s="119" t="s">
        <v>1931</v>
      </c>
      <c r="G586" s="119" t="s">
        <v>2046</v>
      </c>
      <c r="H586" s="1240"/>
      <c r="I586" s="1254"/>
    </row>
    <row r="587" spans="5:9" ht="22.5" x14ac:dyDescent="0.25">
      <c r="E587" s="1250" t="s">
        <v>1814</v>
      </c>
      <c r="F587" s="218" t="s">
        <v>3317</v>
      </c>
      <c r="G587" s="1252"/>
      <c r="H587" s="1252"/>
      <c r="I587" s="1250" t="s">
        <v>2022</v>
      </c>
    </row>
    <row r="588" spans="5:9" ht="22.5" x14ac:dyDescent="0.25">
      <c r="E588" s="1251"/>
      <c r="F588" s="1153" t="s">
        <v>3712</v>
      </c>
      <c r="G588" s="1252"/>
      <c r="H588" s="1252"/>
      <c r="I588" s="1251"/>
    </row>
    <row r="589" spans="5:9" ht="22.5" x14ac:dyDescent="0.25">
      <c r="E589" s="1250" t="s">
        <v>1814</v>
      </c>
      <c r="F589" s="224" t="s">
        <v>1978</v>
      </c>
      <c r="G589" s="123" t="s">
        <v>25</v>
      </c>
      <c r="H589" s="1263"/>
      <c r="I589" s="1238" t="s">
        <v>2023</v>
      </c>
    </row>
    <row r="590" spans="5:9" ht="22.5" x14ac:dyDescent="0.25">
      <c r="E590" s="1251"/>
      <c r="F590" s="224" t="s">
        <v>1991</v>
      </c>
      <c r="G590" s="123"/>
      <c r="H590" s="1263"/>
      <c r="I590" s="1239"/>
    </row>
    <row r="591" spans="5:9" ht="22.5" x14ac:dyDescent="0.25">
      <c r="E591" s="1250" t="s">
        <v>1814</v>
      </c>
      <c r="F591" s="483" t="s">
        <v>1978</v>
      </c>
      <c r="G591" s="223" t="s">
        <v>25</v>
      </c>
      <c r="H591" s="1258"/>
      <c r="I591" s="1210" t="s">
        <v>2024</v>
      </c>
    </row>
    <row r="592" spans="5:9" ht="22.5" x14ac:dyDescent="0.25">
      <c r="E592" s="1251"/>
      <c r="F592" s="483" t="s">
        <v>1992</v>
      </c>
      <c r="G592" s="223"/>
      <c r="H592" s="1258"/>
      <c r="I592" s="1257"/>
    </row>
    <row r="593" spans="5:9" ht="22.5" x14ac:dyDescent="0.25">
      <c r="E593" s="1250" t="s">
        <v>1814</v>
      </c>
      <c r="F593" s="224" t="s">
        <v>1901</v>
      </c>
      <c r="G593" s="522">
        <v>1</v>
      </c>
      <c r="H593" s="1263"/>
      <c r="I593" s="1238" t="s">
        <v>2025</v>
      </c>
    </row>
    <row r="594" spans="5:9" ht="22.5" x14ac:dyDescent="0.25">
      <c r="E594" s="1251"/>
      <c r="F594" s="224" t="s">
        <v>1902</v>
      </c>
      <c r="G594" s="123"/>
      <c r="H594" s="1263"/>
      <c r="I594" s="1239"/>
    </row>
    <row r="595" spans="5:9" ht="22.5" x14ac:dyDescent="0.25">
      <c r="E595" s="1250" t="s">
        <v>1814</v>
      </c>
      <c r="F595" s="483" t="s">
        <v>2040</v>
      </c>
      <c r="G595" s="75">
        <v>1</v>
      </c>
      <c r="H595" s="1258"/>
      <c r="I595" s="1210" t="s">
        <v>2026</v>
      </c>
    </row>
    <row r="596" spans="5:9" ht="22.5" x14ac:dyDescent="0.25">
      <c r="E596" s="1251"/>
      <c r="F596" s="483" t="s">
        <v>1993</v>
      </c>
      <c r="G596" s="223"/>
      <c r="H596" s="1258"/>
      <c r="I596" s="1257"/>
    </row>
    <row r="597" spans="5:9" ht="22.5" x14ac:dyDescent="0.25">
      <c r="E597" s="1238" t="s">
        <v>1814</v>
      </c>
      <c r="F597" s="734" t="s">
        <v>2040</v>
      </c>
      <c r="G597" s="524" t="s">
        <v>709</v>
      </c>
      <c r="H597" s="1264"/>
      <c r="I597" s="1238" t="s">
        <v>2027</v>
      </c>
    </row>
    <row r="598" spans="5:9" ht="22.5" x14ac:dyDescent="0.25">
      <c r="E598" s="1239"/>
      <c r="F598" s="734" t="s">
        <v>1994</v>
      </c>
      <c r="G598" s="75" t="s">
        <v>2613</v>
      </c>
      <c r="H598" s="1264"/>
      <c r="I598" s="1239"/>
    </row>
    <row r="599" spans="5:9" ht="22.5" x14ac:dyDescent="0.25">
      <c r="E599" s="1239"/>
      <c r="F599" s="608" t="s">
        <v>1987</v>
      </c>
      <c r="G599" s="75" t="s">
        <v>2613</v>
      </c>
      <c r="H599" s="1264"/>
      <c r="I599" s="1239"/>
    </row>
    <row r="600" spans="5:9" x14ac:dyDescent="0.25">
      <c r="E600" s="63"/>
      <c r="F600" s="107"/>
      <c r="G600" s="107"/>
      <c r="H600" s="526"/>
      <c r="I600" s="63"/>
    </row>
    <row r="601" spans="5:9" ht="24" customHeight="1" x14ac:dyDescent="0.25">
      <c r="E601" s="1250" t="s">
        <v>2196</v>
      </c>
      <c r="F601" s="218" t="s">
        <v>1971</v>
      </c>
      <c r="G601" s="108" t="s">
        <v>362</v>
      </c>
      <c r="H601" s="1259"/>
      <c r="I601" s="1250" t="s">
        <v>3303</v>
      </c>
    </row>
    <row r="602" spans="5:9" ht="22.5" x14ac:dyDescent="0.25">
      <c r="E602" s="1251"/>
      <c r="F602" s="218" t="s">
        <v>1968</v>
      </c>
      <c r="G602" s="108">
        <v>3</v>
      </c>
      <c r="H602" s="1259"/>
      <c r="I602" s="1250"/>
    </row>
    <row r="603" spans="5:9" ht="22.5" x14ac:dyDescent="0.25">
      <c r="E603" s="1251"/>
      <c r="F603" s="218" t="s">
        <v>1969</v>
      </c>
      <c r="G603" s="108">
        <v>4</v>
      </c>
      <c r="H603" s="1259"/>
      <c r="I603" s="1250"/>
    </row>
    <row r="604" spans="5:9" ht="22.5" x14ac:dyDescent="0.25">
      <c r="E604" s="1251"/>
      <c r="F604" s="218" t="s">
        <v>1970</v>
      </c>
      <c r="G604" s="108">
        <v>1955</v>
      </c>
      <c r="H604" s="1259"/>
      <c r="I604" s="1250"/>
    </row>
    <row r="605" spans="5:9" ht="22.5" x14ac:dyDescent="0.25">
      <c r="E605" s="1238" t="s">
        <v>2196</v>
      </c>
      <c r="F605" s="224" t="s">
        <v>1978</v>
      </c>
      <c r="G605" s="123" t="s">
        <v>26</v>
      </c>
      <c r="H605" s="1240"/>
      <c r="I605" s="1253" t="s">
        <v>2007</v>
      </c>
    </row>
    <row r="606" spans="5:9" ht="22.5" x14ac:dyDescent="0.25">
      <c r="E606" s="1239"/>
      <c r="F606" s="224" t="s">
        <v>1979</v>
      </c>
      <c r="G606" s="123" t="s">
        <v>366</v>
      </c>
      <c r="H606" s="1240"/>
      <c r="I606" s="1254"/>
    </row>
    <row r="607" spans="5:9" ht="22.5" x14ac:dyDescent="0.25">
      <c r="E607" s="1250" t="s">
        <v>2196</v>
      </c>
      <c r="F607" s="218" t="s">
        <v>1978</v>
      </c>
      <c r="G607" s="121" t="s">
        <v>25</v>
      </c>
      <c r="H607" s="1252"/>
      <c r="I607" s="1250" t="s">
        <v>2028</v>
      </c>
    </row>
    <row r="608" spans="5:9" ht="22.5" x14ac:dyDescent="0.25">
      <c r="E608" s="1251"/>
      <c r="F608" s="218" t="s">
        <v>1979</v>
      </c>
      <c r="G608" s="121" t="s">
        <v>367</v>
      </c>
      <c r="H608" s="1252"/>
      <c r="I608" s="1251"/>
    </row>
    <row r="609" spans="5:9" ht="22.5" x14ac:dyDescent="0.25">
      <c r="E609" s="1250" t="s">
        <v>2196</v>
      </c>
      <c r="F609" s="218" t="s">
        <v>1971</v>
      </c>
      <c r="G609" s="121" t="s">
        <v>368</v>
      </c>
      <c r="H609" s="1252"/>
      <c r="I609" s="1250" t="s">
        <v>3304</v>
      </c>
    </row>
    <row r="610" spans="5:9" ht="22.5" x14ac:dyDescent="0.25">
      <c r="E610" s="1251"/>
      <c r="F610" s="218" t="s">
        <v>1987</v>
      </c>
      <c r="G610" s="121" t="s">
        <v>369</v>
      </c>
      <c r="H610" s="1252"/>
      <c r="I610" s="1251"/>
    </row>
    <row r="611" spans="5:9" ht="22.5" x14ac:dyDescent="0.25">
      <c r="E611" s="1238" t="s">
        <v>2196</v>
      </c>
      <c r="F611" s="119" t="s">
        <v>1971</v>
      </c>
      <c r="G611" s="485" t="s">
        <v>368</v>
      </c>
      <c r="H611" s="1240"/>
      <c r="I611" s="1253" t="s">
        <v>3304</v>
      </c>
    </row>
    <row r="612" spans="5:9" ht="22.5" x14ac:dyDescent="0.25">
      <c r="E612" s="1239"/>
      <c r="F612" s="119" t="s">
        <v>1994</v>
      </c>
      <c r="G612" s="485" t="s">
        <v>369</v>
      </c>
      <c r="H612" s="1240"/>
      <c r="I612" s="1254"/>
    </row>
    <row r="613" spans="5:9" ht="22.5" x14ac:dyDescent="0.25">
      <c r="E613" s="1250" t="s">
        <v>2196</v>
      </c>
      <c r="F613" s="218" t="s">
        <v>1971</v>
      </c>
      <c r="G613" s="121" t="s">
        <v>368</v>
      </c>
      <c r="H613" s="1252"/>
      <c r="I613" s="1210" t="s">
        <v>3306</v>
      </c>
    </row>
    <row r="614" spans="5:9" ht="22.5" x14ac:dyDescent="0.25">
      <c r="E614" s="1251"/>
      <c r="F614" s="218" t="s">
        <v>1987</v>
      </c>
      <c r="G614" s="121" t="s">
        <v>145</v>
      </c>
      <c r="H614" s="1252"/>
      <c r="I614" s="1257"/>
    </row>
    <row r="615" spans="5:9" ht="22.5" x14ac:dyDescent="0.25">
      <c r="E615" s="1238" t="s">
        <v>2196</v>
      </c>
      <c r="F615" s="119" t="s">
        <v>1971</v>
      </c>
      <c r="G615" s="485" t="s">
        <v>368</v>
      </c>
      <c r="H615" s="1240"/>
      <c r="I615" s="1238" t="s">
        <v>3306</v>
      </c>
    </row>
    <row r="616" spans="5:9" ht="22.5" x14ac:dyDescent="0.25">
      <c r="E616" s="1239"/>
      <c r="F616" s="119" t="s">
        <v>1994</v>
      </c>
      <c r="G616" s="485" t="s">
        <v>145</v>
      </c>
      <c r="H616" s="1240"/>
      <c r="I616" s="1239"/>
    </row>
    <row r="617" spans="5:9" ht="33.75" x14ac:dyDescent="0.25">
      <c r="E617" s="1238" t="s">
        <v>2196</v>
      </c>
      <c r="F617" s="119" t="s">
        <v>1995</v>
      </c>
      <c r="G617" s="120" t="s">
        <v>2047</v>
      </c>
      <c r="H617" s="1264"/>
      <c r="I617" s="1238" t="s">
        <v>2163</v>
      </c>
    </row>
    <row r="618" spans="5:9" ht="22.5" x14ac:dyDescent="0.25">
      <c r="E618" s="1239"/>
      <c r="F618" s="119" t="s">
        <v>1930</v>
      </c>
      <c r="G618" s="120" t="s">
        <v>2047</v>
      </c>
      <c r="H618" s="1264"/>
      <c r="I618" s="1238"/>
    </row>
    <row r="619" spans="5:9" ht="22.5" x14ac:dyDescent="0.25">
      <c r="E619" s="1239"/>
      <c r="F619" s="119" t="s">
        <v>1938</v>
      </c>
      <c r="G619" s="120" t="s">
        <v>2047</v>
      </c>
      <c r="H619" s="1264"/>
      <c r="I619" s="1238"/>
    </row>
    <row r="620" spans="5:9" ht="22.5" x14ac:dyDescent="0.25">
      <c r="E620" s="1239"/>
      <c r="F620" s="119" t="s">
        <v>1946</v>
      </c>
      <c r="G620" s="120" t="s">
        <v>2047</v>
      </c>
      <c r="H620" s="1264"/>
      <c r="I620" s="1238"/>
    </row>
    <row r="621" spans="5:9" ht="22.5" x14ac:dyDescent="0.25">
      <c r="E621" s="1250" t="s">
        <v>2196</v>
      </c>
      <c r="F621" s="218" t="s">
        <v>1996</v>
      </c>
      <c r="G621" s="515"/>
      <c r="H621" s="1252"/>
      <c r="I621" s="1250" t="s">
        <v>2029</v>
      </c>
    </row>
    <row r="622" spans="5:9" ht="22.5" x14ac:dyDescent="0.25">
      <c r="E622" s="1251"/>
      <c r="F622" s="218" t="s">
        <v>1997</v>
      </c>
      <c r="G622" s="515"/>
      <c r="H622" s="1252"/>
      <c r="I622" s="1251"/>
    </row>
    <row r="623" spans="5:9" ht="22.5" x14ac:dyDescent="0.25">
      <c r="E623" s="1238" t="s">
        <v>2196</v>
      </c>
      <c r="F623" s="224" t="s">
        <v>1978</v>
      </c>
      <c r="G623" s="123" t="s">
        <v>25</v>
      </c>
      <c r="H623" s="1263"/>
      <c r="I623" s="1238" t="s">
        <v>2030</v>
      </c>
    </row>
    <row r="624" spans="5:9" ht="22.5" x14ac:dyDescent="0.25">
      <c r="E624" s="1239"/>
      <c r="F624" s="224" t="s">
        <v>1991</v>
      </c>
      <c r="G624" s="123"/>
      <c r="H624" s="1263"/>
      <c r="I624" s="1239"/>
    </row>
    <row r="625" spans="5:9" ht="22.5" x14ac:dyDescent="0.25">
      <c r="E625" s="1233" t="s">
        <v>2196</v>
      </c>
      <c r="F625" s="483" t="s">
        <v>1978</v>
      </c>
      <c r="G625" s="223" t="s">
        <v>25</v>
      </c>
      <c r="H625" s="1242"/>
      <c r="I625" s="1266" t="s">
        <v>2031</v>
      </c>
    </row>
    <row r="626" spans="5:9" ht="22.5" x14ac:dyDescent="0.25">
      <c r="E626" s="1234"/>
      <c r="F626" s="483" t="s">
        <v>1992</v>
      </c>
      <c r="G626" s="223"/>
      <c r="H626" s="1244"/>
      <c r="I626" s="1267"/>
    </row>
    <row r="627" spans="5:9" ht="22.5" x14ac:dyDescent="0.25">
      <c r="E627" s="1312" t="s">
        <v>2181</v>
      </c>
      <c r="F627" s="218" t="s">
        <v>1978</v>
      </c>
      <c r="G627" s="121" t="s">
        <v>26</v>
      </c>
      <c r="H627" s="1255"/>
      <c r="I627" s="1314" t="s">
        <v>2490</v>
      </c>
    </row>
    <row r="628" spans="5:9" ht="22.5" x14ac:dyDescent="0.25">
      <c r="E628" s="1313"/>
      <c r="F628" s="218" t="s">
        <v>1883</v>
      </c>
      <c r="G628" s="108" t="s">
        <v>2162</v>
      </c>
      <c r="H628" s="1310"/>
      <c r="I628" s="1315"/>
    </row>
    <row r="629" spans="5:9" x14ac:dyDescent="0.25">
      <c r="E629" s="969"/>
      <c r="F629" s="223"/>
      <c r="G629" s="223"/>
      <c r="H629" s="516"/>
      <c r="I629" s="483"/>
    </row>
    <row r="630" spans="5:9" ht="22.5" x14ac:dyDescent="0.25">
      <c r="E630" s="1250" t="s">
        <v>1966</v>
      </c>
      <c r="F630" s="218" t="s">
        <v>1971</v>
      </c>
      <c r="G630" s="108" t="s">
        <v>362</v>
      </c>
      <c r="H630" s="1259"/>
      <c r="I630" s="1250" t="s">
        <v>3303</v>
      </c>
    </row>
    <row r="631" spans="5:9" ht="22.5" x14ac:dyDescent="0.25">
      <c r="E631" s="1251"/>
      <c r="F631" s="218" t="s">
        <v>1968</v>
      </c>
      <c r="G631" s="108">
        <v>3</v>
      </c>
      <c r="H631" s="1259"/>
      <c r="I631" s="1250"/>
    </row>
    <row r="632" spans="5:9" ht="22.5" x14ac:dyDescent="0.25">
      <c r="E632" s="1251"/>
      <c r="F632" s="218" t="s">
        <v>1969</v>
      </c>
      <c r="G632" s="108">
        <v>4</v>
      </c>
      <c r="H632" s="1259"/>
      <c r="I632" s="1250"/>
    </row>
    <row r="633" spans="5:9" ht="22.5" x14ac:dyDescent="0.25">
      <c r="E633" s="1251"/>
      <c r="F633" s="218" t="s">
        <v>1970</v>
      </c>
      <c r="G633" s="108">
        <v>1955</v>
      </c>
      <c r="H633" s="1259"/>
      <c r="I633" s="1250"/>
    </row>
    <row r="634" spans="5:9" ht="22.5" x14ac:dyDescent="0.25">
      <c r="E634" s="1253" t="s">
        <v>1967</v>
      </c>
      <c r="F634" s="119" t="s">
        <v>1978</v>
      </c>
      <c r="G634" s="485" t="s">
        <v>26</v>
      </c>
      <c r="H634" s="1240"/>
      <c r="I634" s="1253" t="s">
        <v>2007</v>
      </c>
    </row>
    <row r="635" spans="5:9" ht="26.25" customHeight="1" x14ac:dyDescent="0.25">
      <c r="E635" s="1254"/>
      <c r="F635" s="119" t="s">
        <v>1979</v>
      </c>
      <c r="G635" s="485" t="s">
        <v>366</v>
      </c>
      <c r="H635" s="1240"/>
      <c r="I635" s="1254"/>
    </row>
    <row r="636" spans="5:9" ht="23.25" customHeight="1" x14ac:dyDescent="0.25">
      <c r="E636" s="1253" t="s">
        <v>1967</v>
      </c>
      <c r="F636" s="218" t="s">
        <v>1998</v>
      </c>
      <c r="G636" s="121" t="s">
        <v>25</v>
      </c>
      <c r="H636" s="1252"/>
      <c r="I636" s="1250" t="s">
        <v>2028</v>
      </c>
    </row>
    <row r="637" spans="5:9" ht="26.25" customHeight="1" x14ac:dyDescent="0.25">
      <c r="E637" s="1254"/>
      <c r="F637" s="109" t="s">
        <v>1979</v>
      </c>
      <c r="G637" s="122" t="s">
        <v>367</v>
      </c>
      <c r="H637" s="1255"/>
      <c r="I637" s="1256"/>
    </row>
    <row r="638" spans="5:9" ht="24" customHeight="1" x14ac:dyDescent="0.25">
      <c r="E638" s="1253" t="s">
        <v>1967</v>
      </c>
      <c r="F638" s="119" t="s">
        <v>1971</v>
      </c>
      <c r="G638" s="485" t="s">
        <v>368</v>
      </c>
      <c r="H638" s="1240"/>
      <c r="I638" s="1253" t="s">
        <v>3301</v>
      </c>
    </row>
    <row r="639" spans="5:9" ht="24" customHeight="1" x14ac:dyDescent="0.25">
      <c r="E639" s="1254"/>
      <c r="F639" s="119" t="s">
        <v>1994</v>
      </c>
      <c r="G639" s="485" t="s">
        <v>369</v>
      </c>
      <c r="H639" s="1240"/>
      <c r="I639" s="1254"/>
    </row>
    <row r="640" spans="5:9" ht="24.75" customHeight="1" x14ac:dyDescent="0.25">
      <c r="E640" s="1253" t="s">
        <v>1967</v>
      </c>
      <c r="F640" s="119" t="s">
        <v>1971</v>
      </c>
      <c r="G640" s="485" t="s">
        <v>368</v>
      </c>
      <c r="H640" s="1240"/>
      <c r="I640" s="1210" t="s">
        <v>3307</v>
      </c>
    </row>
    <row r="641" spans="5:9" ht="24.75" customHeight="1" x14ac:dyDescent="0.25">
      <c r="E641" s="1254"/>
      <c r="F641" s="119" t="s">
        <v>1994</v>
      </c>
      <c r="G641" s="485" t="s">
        <v>145</v>
      </c>
      <c r="H641" s="1240"/>
      <c r="I641" s="1257"/>
    </row>
    <row r="642" spans="5:9" ht="24.75" customHeight="1" x14ac:dyDescent="0.25">
      <c r="E642" s="1253" t="s">
        <v>1967</v>
      </c>
      <c r="F642" s="224" t="s">
        <v>1933</v>
      </c>
      <c r="G642" s="224" t="s">
        <v>2044</v>
      </c>
      <c r="H642" s="1263"/>
      <c r="I642" s="1260" t="s">
        <v>2032</v>
      </c>
    </row>
    <row r="643" spans="5:9" ht="26.25" customHeight="1" x14ac:dyDescent="0.25">
      <c r="E643" s="1254"/>
      <c r="F643" s="224" t="s">
        <v>1930</v>
      </c>
      <c r="G643" s="123" t="s">
        <v>22</v>
      </c>
      <c r="H643" s="1263"/>
      <c r="I643" s="1311"/>
    </row>
    <row r="644" spans="5:9" ht="39.75" customHeight="1" x14ac:dyDescent="0.25">
      <c r="E644" s="1253" t="s">
        <v>1967</v>
      </c>
      <c r="F644" s="483" t="s">
        <v>1949</v>
      </c>
      <c r="G644" s="483" t="s">
        <v>2044</v>
      </c>
      <c r="H644" s="1258"/>
      <c r="I644" s="1210" t="s">
        <v>2033</v>
      </c>
    </row>
    <row r="645" spans="5:9" ht="27" customHeight="1" x14ac:dyDescent="0.25">
      <c r="E645" s="1254"/>
      <c r="F645" s="483" t="s">
        <v>1946</v>
      </c>
      <c r="G645" s="223" t="s">
        <v>22</v>
      </c>
      <c r="H645" s="1258"/>
      <c r="I645" s="1257"/>
    </row>
    <row r="646" spans="5:9" ht="26.25" customHeight="1" x14ac:dyDescent="0.25">
      <c r="E646" s="1253" t="s">
        <v>1967</v>
      </c>
      <c r="F646" s="119" t="s">
        <v>1941</v>
      </c>
      <c r="G646" s="119" t="s">
        <v>2044</v>
      </c>
      <c r="H646" s="1240"/>
      <c r="I646" s="1253" t="s">
        <v>2034</v>
      </c>
    </row>
    <row r="647" spans="5:9" ht="31.5" customHeight="1" x14ac:dyDescent="0.25">
      <c r="E647" s="1254"/>
      <c r="F647" s="119" t="s">
        <v>1999</v>
      </c>
      <c r="G647" s="527"/>
      <c r="H647" s="1240"/>
      <c r="I647" s="1254"/>
    </row>
    <row r="648" spans="5:9" ht="23.25" customHeight="1" x14ac:dyDescent="0.25">
      <c r="E648" s="1253" t="s">
        <v>1967</v>
      </c>
      <c r="F648" s="218" t="s">
        <v>1976</v>
      </c>
      <c r="G648" s="218" t="s">
        <v>2044</v>
      </c>
      <c r="H648" s="1252"/>
      <c r="I648" s="1250" t="s">
        <v>2035</v>
      </c>
    </row>
    <row r="649" spans="5:9" ht="22.5" x14ac:dyDescent="0.25">
      <c r="E649" s="1254"/>
      <c r="F649" s="218" t="s">
        <v>1923</v>
      </c>
      <c r="G649" s="515"/>
      <c r="H649" s="1252"/>
      <c r="I649" s="1251"/>
    </row>
    <row r="650" spans="5:9" ht="33.75" customHeight="1" x14ac:dyDescent="0.25">
      <c r="E650" s="1253" t="s">
        <v>1967</v>
      </c>
      <c r="F650" s="119" t="s">
        <v>1974</v>
      </c>
      <c r="G650" s="485" t="s">
        <v>370</v>
      </c>
      <c r="H650" s="1240"/>
      <c r="I650" s="1253" t="s">
        <v>2034</v>
      </c>
    </row>
    <row r="651" spans="5:9" ht="33.75" customHeight="1" x14ac:dyDescent="0.25">
      <c r="E651" s="1254"/>
      <c r="F651" s="119" t="s">
        <v>1947</v>
      </c>
      <c r="G651" s="527"/>
      <c r="H651" s="1240"/>
      <c r="I651" s="1254"/>
    </row>
    <row r="652" spans="5:9" ht="31.5" customHeight="1" x14ac:dyDescent="0.25">
      <c r="E652" s="1253" t="s">
        <v>1967</v>
      </c>
      <c r="F652" s="218" t="s">
        <v>1933</v>
      </c>
      <c r="G652" s="218" t="s">
        <v>2044</v>
      </c>
      <c r="H652" s="1252"/>
      <c r="I652" s="1250" t="s">
        <v>2035</v>
      </c>
    </row>
    <row r="653" spans="5:9" ht="29.25" customHeight="1" x14ac:dyDescent="0.25">
      <c r="E653" s="1254"/>
      <c r="F653" s="218" t="s">
        <v>1931</v>
      </c>
      <c r="G653" s="515"/>
      <c r="H653" s="1252"/>
      <c r="I653" s="1251"/>
    </row>
    <row r="654" spans="5:9" ht="30" customHeight="1" x14ac:dyDescent="0.25">
      <c r="E654" s="1253" t="s">
        <v>1967</v>
      </c>
      <c r="F654" s="224" t="s">
        <v>1978</v>
      </c>
      <c r="G654" s="123" t="s">
        <v>25</v>
      </c>
      <c r="H654" s="1263"/>
      <c r="I654" s="1238" t="s">
        <v>2036</v>
      </c>
    </row>
    <row r="655" spans="5:9" ht="27.75" customHeight="1" x14ac:dyDescent="0.25">
      <c r="E655" s="1254"/>
      <c r="F655" s="224" t="s">
        <v>1991</v>
      </c>
      <c r="G655" s="123"/>
      <c r="H655" s="1263"/>
      <c r="I655" s="1239"/>
    </row>
    <row r="656" spans="5:9" ht="22.5" customHeight="1" x14ac:dyDescent="0.25">
      <c r="E656" s="1253" t="s">
        <v>1967</v>
      </c>
      <c r="F656" s="483" t="s">
        <v>1978</v>
      </c>
      <c r="G656" s="223" t="s">
        <v>25</v>
      </c>
      <c r="H656" s="1258"/>
      <c r="I656" s="1210" t="s">
        <v>2037</v>
      </c>
    </row>
    <row r="657" spans="5:9" ht="38.25" customHeight="1" x14ac:dyDescent="0.25">
      <c r="E657" s="1254"/>
      <c r="F657" s="483" t="s">
        <v>1992</v>
      </c>
      <c r="G657" s="223"/>
      <c r="H657" s="1258"/>
      <c r="I657" s="1257"/>
    </row>
    <row r="658" spans="5:9" ht="29.25" customHeight="1" x14ac:dyDescent="0.25">
      <c r="E658" s="1253" t="s">
        <v>1967</v>
      </c>
      <c r="F658" s="224" t="s">
        <v>2039</v>
      </c>
      <c r="G658" s="522">
        <v>1</v>
      </c>
      <c r="H658" s="1263"/>
      <c r="I658" s="1238" t="s">
        <v>2038</v>
      </c>
    </row>
    <row r="659" spans="5:9" ht="24.75" customHeight="1" x14ac:dyDescent="0.25">
      <c r="E659" s="1254"/>
      <c r="F659" s="224" t="s">
        <v>1916</v>
      </c>
      <c r="G659" s="123"/>
      <c r="H659" s="1263"/>
      <c r="I659" s="1239"/>
    </row>
    <row r="660" spans="5:9" x14ac:dyDescent="0.25">
      <c r="E660" s="63"/>
      <c r="F660" s="107"/>
      <c r="G660" s="499"/>
      <c r="H660" s="526"/>
      <c r="I660" s="63"/>
    </row>
    <row r="661" spans="5:9" ht="22.5" x14ac:dyDescent="0.25">
      <c r="E661" s="1250" t="s">
        <v>1964</v>
      </c>
      <c r="F661" s="218" t="s">
        <v>1971</v>
      </c>
      <c r="G661" s="121" t="s">
        <v>368</v>
      </c>
      <c r="H661" s="1252"/>
      <c r="I661" s="1250" t="s">
        <v>3301</v>
      </c>
    </row>
    <row r="662" spans="5:9" ht="22.5" customHeight="1" x14ac:dyDescent="0.25">
      <c r="E662" s="1256"/>
      <c r="F662" s="218" t="s">
        <v>1987</v>
      </c>
      <c r="G662" s="121" t="s">
        <v>369</v>
      </c>
      <c r="H662" s="1252"/>
      <c r="I662" s="1251"/>
    </row>
    <row r="663" spans="5:9" ht="24.75" customHeight="1" x14ac:dyDescent="0.25">
      <c r="E663" s="1250" t="s">
        <v>1964</v>
      </c>
      <c r="F663" s="119" t="s">
        <v>1971</v>
      </c>
      <c r="G663" s="485" t="s">
        <v>368</v>
      </c>
      <c r="H663" s="1240"/>
      <c r="I663" s="1253" t="s">
        <v>3301</v>
      </c>
    </row>
    <row r="664" spans="5:9" ht="31.5" customHeight="1" x14ac:dyDescent="0.25">
      <c r="E664" s="1256"/>
      <c r="F664" s="119" t="s">
        <v>1994</v>
      </c>
      <c r="G664" s="485" t="s">
        <v>369</v>
      </c>
      <c r="H664" s="1240"/>
      <c r="I664" s="1254"/>
    </row>
    <row r="665" spans="5:9" ht="26.25" customHeight="1" x14ac:dyDescent="0.25">
      <c r="E665" s="1250" t="s">
        <v>1964</v>
      </c>
      <c r="F665" s="218" t="s">
        <v>1971</v>
      </c>
      <c r="G665" s="121" t="s">
        <v>368</v>
      </c>
      <c r="H665" s="1252"/>
      <c r="I665" s="1210" t="s">
        <v>3307</v>
      </c>
    </row>
    <row r="666" spans="5:9" ht="32.25" customHeight="1" x14ac:dyDescent="0.25">
      <c r="E666" s="1256"/>
      <c r="F666" s="218" t="s">
        <v>1987</v>
      </c>
      <c r="G666" s="121" t="s">
        <v>145</v>
      </c>
      <c r="H666" s="1252"/>
      <c r="I666" s="1257"/>
    </row>
    <row r="667" spans="5:9" ht="24" customHeight="1" x14ac:dyDescent="0.25">
      <c r="E667" s="1250" t="s">
        <v>1964</v>
      </c>
      <c r="F667" s="119" t="s">
        <v>1971</v>
      </c>
      <c r="G667" s="485" t="s">
        <v>368</v>
      </c>
      <c r="H667" s="1240"/>
      <c r="I667" s="1238" t="s">
        <v>3309</v>
      </c>
    </row>
    <row r="668" spans="5:9" ht="23.25" customHeight="1" x14ac:dyDescent="0.25">
      <c r="E668" s="1256"/>
      <c r="F668" s="119" t="s">
        <v>1994</v>
      </c>
      <c r="G668" s="485" t="s">
        <v>145</v>
      </c>
      <c r="H668" s="1240"/>
      <c r="I668" s="1239"/>
    </row>
    <row r="669" spans="5:9" ht="30" customHeight="1" x14ac:dyDescent="0.25">
      <c r="E669" s="1250" t="s">
        <v>1964</v>
      </c>
      <c r="F669" s="224" t="s">
        <v>1933</v>
      </c>
      <c r="G669" s="224" t="s">
        <v>2044</v>
      </c>
      <c r="H669" s="1263"/>
      <c r="I669" s="1238" t="s">
        <v>2041</v>
      </c>
    </row>
    <row r="670" spans="5:9" ht="30.75" customHeight="1" x14ac:dyDescent="0.25">
      <c r="E670" s="1256"/>
      <c r="F670" s="224" t="s">
        <v>1930</v>
      </c>
      <c r="G670" s="224" t="s">
        <v>22</v>
      </c>
      <c r="H670" s="1263"/>
      <c r="I670" s="1239"/>
    </row>
    <row r="671" spans="5:9" ht="26.25" customHeight="1" x14ac:dyDescent="0.25">
      <c r="E671" s="1250" t="s">
        <v>1964</v>
      </c>
      <c r="F671" s="483" t="s">
        <v>1949</v>
      </c>
      <c r="G671" s="483" t="s">
        <v>2044</v>
      </c>
      <c r="H671" s="1258"/>
      <c r="I671" s="1210" t="s">
        <v>2042</v>
      </c>
    </row>
    <row r="672" spans="5:9" ht="30.75" customHeight="1" x14ac:dyDescent="0.25">
      <c r="E672" s="1256"/>
      <c r="F672" s="483" t="s">
        <v>1946</v>
      </c>
      <c r="G672" s="223" t="s">
        <v>22</v>
      </c>
      <c r="H672" s="1258"/>
      <c r="I672" s="1257"/>
    </row>
    <row r="673" spans="5:9" ht="22.5" customHeight="1" x14ac:dyDescent="0.25">
      <c r="E673" s="1250" t="s">
        <v>1964</v>
      </c>
      <c r="F673" s="119" t="s">
        <v>1941</v>
      </c>
      <c r="G673" s="119" t="s">
        <v>2044</v>
      </c>
      <c r="H673" s="1240"/>
      <c r="I673" s="1253" t="s">
        <v>2034</v>
      </c>
    </row>
    <row r="674" spans="5:9" ht="24.75" customHeight="1" x14ac:dyDescent="0.25">
      <c r="E674" s="1256"/>
      <c r="F674" s="119" t="s">
        <v>1939</v>
      </c>
      <c r="G674" s="527"/>
      <c r="H674" s="1240"/>
      <c r="I674" s="1254"/>
    </row>
    <row r="675" spans="5:9" ht="24.75" customHeight="1" x14ac:dyDescent="0.25">
      <c r="E675" s="1250" t="s">
        <v>1964</v>
      </c>
      <c r="F675" s="218" t="s">
        <v>1925</v>
      </c>
      <c r="G675" s="218" t="s">
        <v>2044</v>
      </c>
      <c r="H675" s="1252"/>
      <c r="I675" s="1250" t="s">
        <v>2035</v>
      </c>
    </row>
    <row r="676" spans="5:9" ht="26.25" customHeight="1" x14ac:dyDescent="0.25">
      <c r="E676" s="1256"/>
      <c r="F676" s="218" t="s">
        <v>1923</v>
      </c>
      <c r="G676" s="121"/>
      <c r="H676" s="1252"/>
      <c r="I676" s="1251"/>
    </row>
    <row r="677" spans="5:9" ht="21.75" customHeight="1" x14ac:dyDescent="0.25">
      <c r="E677" s="1250" t="s">
        <v>1964</v>
      </c>
      <c r="F677" s="734" t="s">
        <v>1978</v>
      </c>
      <c r="G677" s="522" t="s">
        <v>25</v>
      </c>
      <c r="H677" s="1264"/>
      <c r="I677" s="1238" t="s">
        <v>2023</v>
      </c>
    </row>
    <row r="678" spans="5:9" ht="31.5" customHeight="1" x14ac:dyDescent="0.25">
      <c r="E678" s="1256"/>
      <c r="F678" s="734" t="s">
        <v>1991</v>
      </c>
      <c r="G678" s="522"/>
      <c r="H678" s="1264"/>
      <c r="I678" s="1239"/>
    </row>
    <row r="679" spans="5:9" ht="21.75" customHeight="1" x14ac:dyDescent="0.25">
      <c r="E679" s="1250" t="s">
        <v>1964</v>
      </c>
      <c r="F679" s="483" t="s">
        <v>1978</v>
      </c>
      <c r="G679" s="223" t="s">
        <v>25</v>
      </c>
      <c r="H679" s="1258"/>
      <c r="I679" s="1210" t="s">
        <v>2024</v>
      </c>
    </row>
    <row r="680" spans="5:9" ht="23.25" customHeight="1" x14ac:dyDescent="0.25">
      <c r="E680" s="1256"/>
      <c r="F680" s="483" t="s">
        <v>1992</v>
      </c>
      <c r="G680" s="223"/>
      <c r="H680" s="1258"/>
      <c r="I680" s="1257"/>
    </row>
    <row r="681" spans="5:9" ht="30.75" customHeight="1" x14ac:dyDescent="0.25">
      <c r="E681" s="1250" t="s">
        <v>1964</v>
      </c>
      <c r="F681" s="224" t="s">
        <v>2040</v>
      </c>
      <c r="G681" s="522">
        <v>1</v>
      </c>
      <c r="H681" s="1263"/>
      <c r="I681" s="1238" t="s">
        <v>2038</v>
      </c>
    </row>
    <row r="682" spans="5:9" ht="28.5" customHeight="1" x14ac:dyDescent="0.25">
      <c r="E682" s="1251"/>
      <c r="F682" s="224" t="s">
        <v>1916</v>
      </c>
      <c r="G682" s="123"/>
      <c r="H682" s="1263"/>
      <c r="I682" s="1239"/>
    </row>
    <row r="683" spans="5:9" x14ac:dyDescent="0.25">
      <c r="E683" s="56"/>
      <c r="F683" s="97"/>
      <c r="G683" s="69"/>
      <c r="H683" s="178"/>
      <c r="I683" s="492"/>
    </row>
    <row r="684" spans="5:9" x14ac:dyDescent="0.25">
      <c r="E684" s="56"/>
      <c r="F684" s="97"/>
      <c r="G684" s="69"/>
      <c r="H684" s="178"/>
      <c r="I684" s="492"/>
    </row>
    <row r="685" spans="5:9" x14ac:dyDescent="0.25">
      <c r="E685" s="56"/>
      <c r="F685" s="97"/>
      <c r="G685" s="69"/>
      <c r="H685" s="178"/>
      <c r="I685" s="492"/>
    </row>
    <row r="686" spans="5:9" x14ac:dyDescent="0.25">
      <c r="E686" s="56"/>
      <c r="F686" s="97"/>
      <c r="G686" s="69"/>
      <c r="H686" s="178"/>
      <c r="I686" s="492"/>
    </row>
    <row r="687" spans="5:9" x14ac:dyDescent="0.25">
      <c r="E687" s="56"/>
      <c r="F687" s="97"/>
      <c r="G687" s="69"/>
      <c r="H687" s="178"/>
      <c r="I687" s="492"/>
    </row>
    <row r="688" spans="5:9" x14ac:dyDescent="0.25">
      <c r="E688" s="56"/>
      <c r="F688" s="97"/>
      <c r="G688" s="69"/>
      <c r="H688" s="178"/>
      <c r="I688" s="492"/>
    </row>
    <row r="690" spans="5:5" x14ac:dyDescent="0.25">
      <c r="E690" s="69"/>
    </row>
    <row r="691" spans="5:5" x14ac:dyDescent="0.25">
      <c r="E691" s="69"/>
    </row>
    <row r="704" spans="5:5" ht="15" x14ac:dyDescent="0.25">
      <c r="E704" s="528"/>
    </row>
  </sheetData>
  <sheetProtection algorithmName="SHA-512" hashValue="vi0moq2HHsgu4J6GpoNrDS3oCEtob1bCQy8tIm/NxVg4aOCLPW6GHXrIchNNzTeU1OGAipGHqVxH+d8TfghQFQ==" saltValue="3wfuewpPfqk3BXHD/0pTCQ==" spinCount="100000" sheet="1" objects="1" scenarios="1"/>
  <customSheetViews>
    <customSheetView guid="{6425AD40-BB5F-4DDC-B7E5-93EC90B05160}" showGridLines="0" hiddenRows="1">
      <pageMargins left="0.7" right="0.7" top="0.78740157499999996" bottom="0.78740157499999996" header="0.3" footer="0.3"/>
      <pageSetup paperSize="9" orientation="landscape" r:id="rId1"/>
    </customSheetView>
    <customSheetView guid="{AF106B3B-DB47-4EE6-B02F-A5A2E64FC756}" showGridLines="0" hiddenRows="1">
      <pageMargins left="0.7" right="0.7" top="0.78740157499999996" bottom="0.78740157499999996" header="0.3" footer="0.3"/>
      <pageSetup paperSize="9" orientation="landscape" r:id="rId2"/>
    </customSheetView>
    <customSheetView guid="{4E1C455B-12B1-4412-865D-AAA8CB898B14}" showGridLines="0" hiddenRows="1">
      <pageMargins left="0.7" right="0.7" top="0.78740157499999996" bottom="0.78740157499999996" header="0.3" footer="0.3"/>
      <pageSetup paperSize="9" orientation="landscape" r:id="rId3"/>
    </customSheetView>
  </customSheetViews>
  <mergeCells count="313">
    <mergeCell ref="E661:E662"/>
    <mergeCell ref="H661:H662"/>
    <mergeCell ref="E663:E664"/>
    <mergeCell ref="H663:H664"/>
    <mergeCell ref="H640:H641"/>
    <mergeCell ref="E613:E614"/>
    <mergeCell ref="I663:I664"/>
    <mergeCell ref="E652:E653"/>
    <mergeCell ref="H652:H653"/>
    <mergeCell ref="I652:I653"/>
    <mergeCell ref="E646:E647"/>
    <mergeCell ref="H646:H647"/>
    <mergeCell ref="I646:I647"/>
    <mergeCell ref="E648:E649"/>
    <mergeCell ref="H648:H649"/>
    <mergeCell ref="I648:I649"/>
    <mergeCell ref="H617:H620"/>
    <mergeCell ref="I617:I620"/>
    <mergeCell ref="E621:E622"/>
    <mergeCell ref="E630:E633"/>
    <mergeCell ref="E623:E624"/>
    <mergeCell ref="H623:H624"/>
    <mergeCell ref="I623:I624"/>
    <mergeCell ref="I627:I628"/>
    <mergeCell ref="E675:E676"/>
    <mergeCell ref="H675:H676"/>
    <mergeCell ref="I675:I676"/>
    <mergeCell ref="E671:E672"/>
    <mergeCell ref="H671:H672"/>
    <mergeCell ref="I671:I672"/>
    <mergeCell ref="E673:E674"/>
    <mergeCell ref="H673:H674"/>
    <mergeCell ref="I673:I674"/>
    <mergeCell ref="H627:H628"/>
    <mergeCell ref="E615:E616"/>
    <mergeCell ref="H615:H616"/>
    <mergeCell ref="I615:I616"/>
    <mergeCell ref="E650:E651"/>
    <mergeCell ref="H650:H651"/>
    <mergeCell ref="I650:I651"/>
    <mergeCell ref="E654:E655"/>
    <mergeCell ref="H654:H655"/>
    <mergeCell ref="I654:I655"/>
    <mergeCell ref="E642:E643"/>
    <mergeCell ref="H642:H643"/>
    <mergeCell ref="I642:I643"/>
    <mergeCell ref="E627:E628"/>
    <mergeCell ref="E656:E657"/>
    <mergeCell ref="H656:H657"/>
    <mergeCell ref="I656:I657"/>
    <mergeCell ref="E658:E659"/>
    <mergeCell ref="H658:H659"/>
    <mergeCell ref="I658:I659"/>
    <mergeCell ref="E681:E682"/>
    <mergeCell ref="H681:H682"/>
    <mergeCell ref="I681:I682"/>
    <mergeCell ref="E677:E678"/>
    <mergeCell ref="H677:H678"/>
    <mergeCell ref="I677:I678"/>
    <mergeCell ref="E679:E680"/>
    <mergeCell ref="H679:H680"/>
    <mergeCell ref="I679:I680"/>
    <mergeCell ref="I661:I662"/>
    <mergeCell ref="E669:E670"/>
    <mergeCell ref="H669:H670"/>
    <mergeCell ref="I669:I670"/>
    <mergeCell ref="E665:E666"/>
    <mergeCell ref="H665:H666"/>
    <mergeCell ref="I665:I666"/>
    <mergeCell ref="E667:E668"/>
    <mergeCell ref="H667:H668"/>
    <mergeCell ref="I540:I541"/>
    <mergeCell ref="E549:E550"/>
    <mergeCell ref="H549:H550"/>
    <mergeCell ref="I549:I550"/>
    <mergeCell ref="E540:E541"/>
    <mergeCell ref="H540:H541"/>
    <mergeCell ref="E565:E566"/>
    <mergeCell ref="H565:H566"/>
    <mergeCell ref="I565:I566"/>
    <mergeCell ref="E542:E543"/>
    <mergeCell ref="H542:H543"/>
    <mergeCell ref="I542:I543"/>
    <mergeCell ref="E561:E562"/>
    <mergeCell ref="H561:H562"/>
    <mergeCell ref="I561:I562"/>
    <mergeCell ref="E563:E564"/>
    <mergeCell ref="H563:H564"/>
    <mergeCell ref="I563:I564"/>
    <mergeCell ref="E557:E558"/>
    <mergeCell ref="H557:H558"/>
    <mergeCell ref="I557:I558"/>
    <mergeCell ref="E559:E560"/>
    <mergeCell ref="H559:H560"/>
    <mergeCell ref="I559:I560"/>
    <mergeCell ref="E524:E525"/>
    <mergeCell ref="H524:H525"/>
    <mergeCell ref="I524:I525"/>
    <mergeCell ref="E526:E528"/>
    <mergeCell ref="H526:H528"/>
    <mergeCell ref="I526:I528"/>
    <mergeCell ref="E546:E548"/>
    <mergeCell ref="I546:I548"/>
    <mergeCell ref="H546:H548"/>
    <mergeCell ref="E529:E531"/>
    <mergeCell ref="H529:H531"/>
    <mergeCell ref="I529:I531"/>
    <mergeCell ref="E532:E534"/>
    <mergeCell ref="H532:H534"/>
    <mergeCell ref="I532:I534"/>
    <mergeCell ref="E535:E537"/>
    <mergeCell ref="E538:E539"/>
    <mergeCell ref="H538:H539"/>
    <mergeCell ref="I538:I539"/>
    <mergeCell ref="E544:E545"/>
    <mergeCell ref="H544:H545"/>
    <mergeCell ref="I544:I545"/>
    <mergeCell ref="H535:H537"/>
    <mergeCell ref="I535:I537"/>
    <mergeCell ref="E512:E515"/>
    <mergeCell ref="H512:H515"/>
    <mergeCell ref="I512:I515"/>
    <mergeCell ref="H204:H207"/>
    <mergeCell ref="H235:H240"/>
    <mergeCell ref="E497:E498"/>
    <mergeCell ref="E499:E500"/>
    <mergeCell ref="E501:E502"/>
    <mergeCell ref="E504:E505"/>
    <mergeCell ref="E506:E507"/>
    <mergeCell ref="E508:E509"/>
    <mergeCell ref="E510:E511"/>
    <mergeCell ref="I510:I511"/>
    <mergeCell ref="I508:I509"/>
    <mergeCell ref="I506:I507"/>
    <mergeCell ref="I504:I505"/>
    <mergeCell ref="I501:I502"/>
    <mergeCell ref="I499:I500"/>
    <mergeCell ref="E494:E496"/>
    <mergeCell ref="I497:I498"/>
    <mergeCell ref="I250:I251"/>
    <mergeCell ref="I252:I253"/>
    <mergeCell ref="E248:E253"/>
    <mergeCell ref="F249:H249"/>
    <mergeCell ref="E520:E521"/>
    <mergeCell ref="H520:H521"/>
    <mergeCell ref="I520:I521"/>
    <mergeCell ref="E516:E519"/>
    <mergeCell ref="H516:H519"/>
    <mergeCell ref="I516:I519"/>
    <mergeCell ref="E522:E523"/>
    <mergeCell ref="H522:H523"/>
    <mergeCell ref="I522:I523"/>
    <mergeCell ref="E196:E198"/>
    <mergeCell ref="H218:H223"/>
    <mergeCell ref="E201:E203"/>
    <mergeCell ref="H194:H203"/>
    <mergeCell ref="I110:I117"/>
    <mergeCell ref="E112:E113"/>
    <mergeCell ref="E114:E115"/>
    <mergeCell ref="E116:E117"/>
    <mergeCell ref="E153:E154"/>
    <mergeCell ref="G153:G154"/>
    <mergeCell ref="H153:H154"/>
    <mergeCell ref="E164:E166"/>
    <mergeCell ref="E171:E173"/>
    <mergeCell ref="E119:E121"/>
    <mergeCell ref="E167:E170"/>
    <mergeCell ref="H164:H178"/>
    <mergeCell ref="E151:E152"/>
    <mergeCell ref="G151:G152"/>
    <mergeCell ref="H151:H152"/>
    <mergeCell ref="E199:E200"/>
    <mergeCell ref="E140:E141"/>
    <mergeCell ref="E142:E143"/>
    <mergeCell ref="E144:E145"/>
    <mergeCell ref="B3:F4"/>
    <mergeCell ref="E86:E87"/>
    <mergeCell ref="H86:H87"/>
    <mergeCell ref="I86:I87"/>
    <mergeCell ref="G10:H10"/>
    <mergeCell ref="E88:E89"/>
    <mergeCell ref="H88:H89"/>
    <mergeCell ref="I88:I89"/>
    <mergeCell ref="E607:E608"/>
    <mergeCell ref="H607:H608"/>
    <mergeCell ref="I607:I608"/>
    <mergeCell ref="E96:E99"/>
    <mergeCell ref="H96:H99"/>
    <mergeCell ref="E101:E102"/>
    <mergeCell ref="I101:I108"/>
    <mergeCell ref="E103:E104"/>
    <mergeCell ref="E105:E106"/>
    <mergeCell ref="E107:E108"/>
    <mergeCell ref="E90:E91"/>
    <mergeCell ref="H90:H91"/>
    <mergeCell ref="I90:I91"/>
    <mergeCell ref="I93:I99"/>
    <mergeCell ref="I119:I127"/>
    <mergeCell ref="E93:E95"/>
    <mergeCell ref="H609:H610"/>
    <mergeCell ref="I609:I610"/>
    <mergeCell ref="E611:E612"/>
    <mergeCell ref="H611:H612"/>
    <mergeCell ref="I611:I612"/>
    <mergeCell ref="H613:H614"/>
    <mergeCell ref="H621:H622"/>
    <mergeCell ref="I621:I622"/>
    <mergeCell ref="I625:I626"/>
    <mergeCell ref="I613:I614"/>
    <mergeCell ref="E625:E626"/>
    <mergeCell ref="H625:H626"/>
    <mergeCell ref="E555:E556"/>
    <mergeCell ref="H555:H556"/>
    <mergeCell ref="I555:I556"/>
    <mergeCell ref="E569:E570"/>
    <mergeCell ref="H569:H570"/>
    <mergeCell ref="E567:E568"/>
    <mergeCell ref="H567:H568"/>
    <mergeCell ref="I567:I568"/>
    <mergeCell ref="I569:I570"/>
    <mergeCell ref="E605:E606"/>
    <mergeCell ref="G587:G588"/>
    <mergeCell ref="H587:H588"/>
    <mergeCell ref="I587:I588"/>
    <mergeCell ref="E589:E590"/>
    <mergeCell ref="H589:H590"/>
    <mergeCell ref="I595:I596"/>
    <mergeCell ref="I589:I590"/>
    <mergeCell ref="E591:E592"/>
    <mergeCell ref="H591:H592"/>
    <mergeCell ref="I591:I592"/>
    <mergeCell ref="E587:E588"/>
    <mergeCell ref="E593:E594"/>
    <mergeCell ref="H593:H594"/>
    <mergeCell ref="I593:I594"/>
    <mergeCell ref="E595:E596"/>
    <mergeCell ref="H595:H596"/>
    <mergeCell ref="H601:H604"/>
    <mergeCell ref="H597:H599"/>
    <mergeCell ref="I597:I599"/>
    <mergeCell ref="E551:E554"/>
    <mergeCell ref="I551:I554"/>
    <mergeCell ref="H551:H554"/>
    <mergeCell ref="E640:E641"/>
    <mergeCell ref="H630:H633"/>
    <mergeCell ref="I630:I633"/>
    <mergeCell ref="E634:E635"/>
    <mergeCell ref="H634:H635"/>
    <mergeCell ref="I634:I635"/>
    <mergeCell ref="H638:H639"/>
    <mergeCell ref="I576:I578"/>
    <mergeCell ref="E585:E586"/>
    <mergeCell ref="H585:H586"/>
    <mergeCell ref="I585:I586"/>
    <mergeCell ref="E581:E582"/>
    <mergeCell ref="H581:H582"/>
    <mergeCell ref="I581:I582"/>
    <mergeCell ref="E583:E584"/>
    <mergeCell ref="H583:H584"/>
    <mergeCell ref="I583:I584"/>
    <mergeCell ref="E597:E599"/>
    <mergeCell ref="I601:I604"/>
    <mergeCell ref="E601:E604"/>
    <mergeCell ref="E609:E610"/>
    <mergeCell ref="I667:I668"/>
    <mergeCell ref="E571:E572"/>
    <mergeCell ref="H571:H572"/>
    <mergeCell ref="I571:I572"/>
    <mergeCell ref="E573:E575"/>
    <mergeCell ref="H573:H575"/>
    <mergeCell ref="I573:I575"/>
    <mergeCell ref="E576:E578"/>
    <mergeCell ref="H576:H578"/>
    <mergeCell ref="E579:E580"/>
    <mergeCell ref="H579:H580"/>
    <mergeCell ref="I579:I580"/>
    <mergeCell ref="I638:I639"/>
    <mergeCell ref="H636:H637"/>
    <mergeCell ref="I636:I637"/>
    <mergeCell ref="E636:E637"/>
    <mergeCell ref="I640:I641"/>
    <mergeCell ref="I644:I645"/>
    <mergeCell ref="E644:E645"/>
    <mergeCell ref="H644:H645"/>
    <mergeCell ref="E638:E639"/>
    <mergeCell ref="E617:E620"/>
    <mergeCell ref="H605:H606"/>
    <mergeCell ref="I605:I606"/>
    <mergeCell ref="B5:C5"/>
    <mergeCell ref="B6:E6"/>
    <mergeCell ref="H93:H95"/>
    <mergeCell ref="E110:E111"/>
    <mergeCell ref="E174:E178"/>
    <mergeCell ref="E182:E185"/>
    <mergeCell ref="E179:E181"/>
    <mergeCell ref="E186:E188"/>
    <mergeCell ref="E194:E195"/>
    <mergeCell ref="E189:E193"/>
    <mergeCell ref="H179:H193"/>
    <mergeCell ref="E122:E124"/>
    <mergeCell ref="E125:E127"/>
    <mergeCell ref="H140:H141"/>
    <mergeCell ref="H142:H143"/>
    <mergeCell ref="H144:H145"/>
    <mergeCell ref="E257:E262"/>
    <mergeCell ref="F258:H258"/>
    <mergeCell ref="I259:I260"/>
    <mergeCell ref="I261:I262"/>
    <mergeCell ref="I494:I496"/>
    <mergeCell ref="H447:H448"/>
    <mergeCell ref="I447:I448"/>
    <mergeCell ref="F447:F448"/>
    <mergeCell ref="G447:G448"/>
  </mergeCells>
  <hyperlinks>
    <hyperlink ref="G10" location="Inhalt!A1" display="Zurück zum Inhaltsverzeichnis" xr:uid="{00000000-0004-0000-0300-000000000000}"/>
  </hyperlinks>
  <pageMargins left="0.7" right="0.7" top="0.78740157499999996" bottom="0.78740157499999996" header="0.3" footer="0.3"/>
  <pageSetup paperSize="9" orientation="landscape"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47"/>
  <sheetViews>
    <sheetView workbookViewId="0"/>
  </sheetViews>
  <sheetFormatPr baseColWidth="10" defaultColWidth="9" defaultRowHeight="14.25" x14ac:dyDescent="0.2"/>
  <cols>
    <col min="1" max="1" width="2.85546875" style="74" customWidth="1"/>
    <col min="2" max="2" width="68.5703125" style="74" customWidth="1"/>
    <col min="3" max="4" width="31.85546875" style="74" customWidth="1"/>
    <col min="5" max="6" width="16.7109375" style="74" customWidth="1"/>
    <col min="7" max="16384" width="9" style="74"/>
  </cols>
  <sheetData>
    <row r="1" spans="1:12" x14ac:dyDescent="0.2">
      <c r="A1" s="268"/>
    </row>
    <row r="3" spans="1:12" ht="36" x14ac:dyDescent="0.25">
      <c r="B3" s="738" t="s">
        <v>2438</v>
      </c>
      <c r="C3" s="62"/>
      <c r="E3" s="62"/>
      <c r="F3" s="62"/>
      <c r="G3" s="62"/>
    </row>
    <row r="4" spans="1:12" ht="39.7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x14ac:dyDescent="0.2">
      <c r="B7" s="764" t="s">
        <v>3627</v>
      </c>
      <c r="C7" s="6"/>
      <c r="D7" s="6"/>
      <c r="E7" s="41"/>
      <c r="F7" s="6"/>
      <c r="G7" s="86"/>
      <c r="I7" s="6"/>
      <c r="J7" s="83"/>
      <c r="K7" s="83"/>
      <c r="L7" s="83"/>
    </row>
    <row r="8" spans="1:12" ht="25.5" x14ac:dyDescent="0.2">
      <c r="B8" s="867" t="s">
        <v>3170</v>
      </c>
      <c r="C8" s="6"/>
      <c r="D8" s="6"/>
      <c r="E8" s="41" t="str">
        <f>Inhalt!$C$7</f>
        <v>V. OncoBox: N1.1.1 (231215)</v>
      </c>
      <c r="G8" s="86"/>
      <c r="H8" s="6"/>
      <c r="I8" s="6"/>
      <c r="J8" s="83"/>
      <c r="K8" s="83"/>
      <c r="L8" s="83"/>
    </row>
    <row r="9" spans="1:12" ht="33.75" customHeight="1" x14ac:dyDescent="0.2">
      <c r="B9" s="749" t="s">
        <v>2152</v>
      </c>
      <c r="E9" s="41" t="str">
        <f>Inhalt!$C$8</f>
        <v>V. Spezifikation: N1.1.1 (231215)</v>
      </c>
      <c r="G9" s="86"/>
      <c r="H9" s="6"/>
      <c r="I9" s="6"/>
    </row>
    <row r="10" spans="1:12" x14ac:dyDescent="0.2">
      <c r="E10" s="154"/>
      <c r="G10" s="41"/>
    </row>
    <row r="11" spans="1:12" ht="27" customHeight="1" x14ac:dyDescent="0.25">
      <c r="E11" s="1590" t="s">
        <v>1735</v>
      </c>
      <c r="F11" s="1591"/>
    </row>
    <row r="40" spans="2:6" x14ac:dyDescent="0.2">
      <c r="C40" s="105"/>
    </row>
    <row r="44" spans="2:6" ht="25.5" x14ac:dyDescent="0.2">
      <c r="B44" s="899" t="s">
        <v>2461</v>
      </c>
    </row>
    <row r="45" spans="2:6" x14ac:dyDescent="0.2">
      <c r="B45" s="744"/>
    </row>
    <row r="46" spans="2:6" ht="42.75" customHeight="1" x14ac:dyDescent="0.2">
      <c r="B46" s="900" t="s">
        <v>3264</v>
      </c>
      <c r="C46" s="1713" t="s">
        <v>3060</v>
      </c>
      <c r="D46" s="1713"/>
      <c r="E46" s="1713"/>
      <c r="F46" s="1713"/>
    </row>
    <row r="47" spans="2:6" ht="47.25" customHeight="1" x14ac:dyDescent="0.2">
      <c r="B47" s="900" t="s">
        <v>3073</v>
      </c>
      <c r="C47" s="1717" t="s">
        <v>3074</v>
      </c>
      <c r="D47" s="1717"/>
      <c r="E47" s="1717"/>
      <c r="F47" s="1717"/>
    </row>
  </sheetData>
  <sheetProtection algorithmName="SHA-512" hashValue="tTkT+w6OmhiumyBO57w59kCPCpqHgiTKQ2oMLlxUaFtUOgLPADXaSgFtkM+Ia6np8ZdkSXqggkVKeUb6M3CRVQ==" saltValue="84G5otj+lMWS46zOBYpVIw==" spinCount="100000" sheet="1" objects="1" scenarios="1"/>
  <mergeCells count="3">
    <mergeCell ref="E11:F11"/>
    <mergeCell ref="C46:F46"/>
    <mergeCell ref="C47:F47"/>
  </mergeCells>
  <hyperlinks>
    <hyperlink ref="E11" location="Inhalt!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65"/>
  <dimension ref="A1:L63"/>
  <sheetViews>
    <sheetView workbookViewId="0"/>
  </sheetViews>
  <sheetFormatPr baseColWidth="10" defaultColWidth="9" defaultRowHeight="14.25" x14ac:dyDescent="0.2"/>
  <cols>
    <col min="1" max="1" width="2.85546875" style="74" customWidth="1"/>
    <col min="2" max="2" width="66.140625" style="74" customWidth="1"/>
    <col min="3" max="4" width="31.85546875" style="74" customWidth="1"/>
    <col min="5" max="6" width="16.7109375" style="74" customWidth="1"/>
    <col min="7" max="16384" width="9" style="74"/>
  </cols>
  <sheetData>
    <row r="1" spans="1:12" x14ac:dyDescent="0.2">
      <c r="A1" s="268"/>
    </row>
    <row r="3" spans="1:12" ht="36" x14ac:dyDescent="0.25">
      <c r="B3" s="738" t="s">
        <v>2438</v>
      </c>
      <c r="C3" s="62"/>
      <c r="E3" s="62"/>
      <c r="F3" s="62"/>
      <c r="G3" s="62"/>
    </row>
    <row r="4" spans="1:12" ht="30.7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47.25" x14ac:dyDescent="0.2">
      <c r="B7" s="764" t="s">
        <v>3628</v>
      </c>
      <c r="C7" s="6"/>
      <c r="D7" s="6"/>
      <c r="E7" s="41"/>
      <c r="F7" s="6"/>
      <c r="G7" s="86"/>
      <c r="I7" s="6"/>
      <c r="J7" s="83"/>
      <c r="K7" s="83"/>
      <c r="L7" s="83"/>
    </row>
    <row r="8" spans="1:12" ht="25.5" x14ac:dyDescent="0.2">
      <c r="B8" s="867" t="s">
        <v>3174</v>
      </c>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40" spans="2:6" x14ac:dyDescent="0.2">
      <c r="C40" s="105"/>
    </row>
    <row r="41" spans="2:6" ht="31.5" x14ac:dyDescent="0.25">
      <c r="B41" s="743" t="s">
        <v>2463</v>
      </c>
    </row>
    <row r="43" spans="2:6" ht="25.5" x14ac:dyDescent="0.2">
      <c r="B43" s="201" t="s">
        <v>2466</v>
      </c>
    </row>
    <row r="44" spans="2:6" ht="50.25" customHeight="1" x14ac:dyDescent="0.2">
      <c r="B44" s="81" t="s">
        <v>2453</v>
      </c>
      <c r="C44" s="81" t="s">
        <v>2454</v>
      </c>
      <c r="D44" s="81" t="s">
        <v>2455</v>
      </c>
      <c r="E44" s="81" t="s">
        <v>2456</v>
      </c>
      <c r="F44" s="82" t="s">
        <v>2457</v>
      </c>
    </row>
    <row r="45" spans="2:6" ht="180" customHeight="1" x14ac:dyDescent="0.2">
      <c r="B45" s="131" t="s">
        <v>2302</v>
      </c>
      <c r="C45" s="131"/>
      <c r="D45" s="579" t="s">
        <v>2475</v>
      </c>
      <c r="E45" s="142">
        <v>1</v>
      </c>
      <c r="F45" s="68"/>
    </row>
    <row r="46" spans="2:6" ht="78.75" x14ac:dyDescent="0.2">
      <c r="B46" s="129" t="s">
        <v>1984</v>
      </c>
      <c r="C46" s="129"/>
      <c r="D46" s="129" t="s">
        <v>2231</v>
      </c>
      <c r="E46" s="160" t="s">
        <v>21</v>
      </c>
      <c r="F46" s="68"/>
    </row>
    <row r="47" spans="2:6" ht="78.75" x14ac:dyDescent="0.2">
      <c r="B47" s="129" t="s">
        <v>1978</v>
      </c>
      <c r="C47" s="129"/>
      <c r="D47" s="129" t="s">
        <v>2232</v>
      </c>
      <c r="E47" s="162" t="s">
        <v>25</v>
      </c>
      <c r="F47" s="68"/>
    </row>
    <row r="48" spans="2:6" ht="101.25" x14ac:dyDescent="0.2">
      <c r="B48" s="129" t="s">
        <v>1983</v>
      </c>
      <c r="C48" s="129"/>
      <c r="D48" s="636" t="s">
        <v>2219</v>
      </c>
      <c r="E48" s="162" t="s">
        <v>702</v>
      </c>
      <c r="F48" s="212"/>
    </row>
    <row r="49" spans="2:6" ht="101.25" x14ac:dyDescent="0.2">
      <c r="B49" s="131" t="s">
        <v>2315</v>
      </c>
      <c r="C49" s="131" t="s">
        <v>2317</v>
      </c>
      <c r="D49" s="159" t="s">
        <v>2316</v>
      </c>
      <c r="E49" s="159">
        <v>1</v>
      </c>
      <c r="F49" s="68"/>
    </row>
    <row r="52" spans="2:6" ht="27.75" customHeight="1" x14ac:dyDescent="0.2">
      <c r="B52" s="201" t="s">
        <v>2883</v>
      </c>
    </row>
    <row r="53" spans="2:6" ht="168.75" x14ac:dyDescent="0.2">
      <c r="B53" s="636" t="s">
        <v>1909</v>
      </c>
      <c r="C53" s="159"/>
      <c r="D53" s="159" t="s">
        <v>2318</v>
      </c>
      <c r="E53" s="159" t="s">
        <v>27</v>
      </c>
      <c r="F53" s="68"/>
    </row>
    <row r="54" spans="2:6" x14ac:dyDescent="0.2">
      <c r="D54" s="74" t="s">
        <v>30</v>
      </c>
    </row>
    <row r="57" spans="2:6" ht="25.5" x14ac:dyDescent="0.2">
      <c r="B57" s="744" t="s">
        <v>2461</v>
      </c>
    </row>
    <row r="58" spans="2:6" ht="79.5" customHeight="1" x14ac:dyDescent="0.2">
      <c r="B58" s="1642" t="s">
        <v>2319</v>
      </c>
      <c r="C58" s="1719"/>
      <c r="D58" s="1587" t="s">
        <v>2320</v>
      </c>
      <c r="E58" s="1644"/>
      <c r="F58" s="1645"/>
    </row>
    <row r="59" spans="2:6" ht="39.75" customHeight="1" x14ac:dyDescent="0.2">
      <c r="B59" s="1664" t="s">
        <v>2321</v>
      </c>
      <c r="C59" s="1667"/>
      <c r="D59" s="1583" t="s">
        <v>2871</v>
      </c>
      <c r="E59" s="1691"/>
      <c r="F59" s="1640"/>
    </row>
    <row r="60" spans="2:6" ht="39.75" customHeight="1" x14ac:dyDescent="0.2">
      <c r="B60" s="1664" t="s">
        <v>2322</v>
      </c>
      <c r="C60" s="1667"/>
      <c r="D60" s="1583" t="s">
        <v>2323</v>
      </c>
      <c r="E60" s="1691"/>
      <c r="F60" s="1640"/>
    </row>
    <row r="61" spans="2:6" ht="49.5" customHeight="1" x14ac:dyDescent="0.2">
      <c r="B61" s="1669" t="s">
        <v>2874</v>
      </c>
      <c r="C61" s="1670"/>
      <c r="D61" s="1669" t="s">
        <v>2872</v>
      </c>
      <c r="E61" s="1718"/>
      <c r="F61" s="1676"/>
    </row>
    <row r="62" spans="2:6" ht="43.5" customHeight="1" x14ac:dyDescent="0.2">
      <c r="B62" s="1669" t="s">
        <v>3467</v>
      </c>
      <c r="C62" s="1670"/>
      <c r="D62" s="1669" t="s">
        <v>2873</v>
      </c>
      <c r="E62" s="1718"/>
      <c r="F62" s="1676"/>
    </row>
    <row r="63" spans="2:6" ht="74.25" customHeight="1" x14ac:dyDescent="0.2">
      <c r="B63" s="1669" t="s">
        <v>3468</v>
      </c>
      <c r="C63" s="1670"/>
      <c r="D63" s="1669" t="s">
        <v>3523</v>
      </c>
      <c r="E63" s="1718"/>
      <c r="F63" s="1676"/>
    </row>
  </sheetData>
  <sheetProtection algorithmName="SHA-512" hashValue="6+DSxgpdWsWMHvNJ+L0pL0BmuMPbqmo8Ik0S6FqmwnK6ohzdFXiYKWd8Vw8bVLeRdUz0gVfp5+Qe4vsfij7xPQ==" saltValue="ayf/WTSqFGCZqYBr13B/Yg==" spinCount="100000" sheet="1" objects="1" scenario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0:C60"/>
    <mergeCell ref="D60:F60"/>
    <mergeCell ref="E11:F11"/>
    <mergeCell ref="B58:C58"/>
    <mergeCell ref="D58:F58"/>
    <mergeCell ref="B59:C59"/>
    <mergeCell ref="D59:F59"/>
    <mergeCell ref="B62:C62"/>
    <mergeCell ref="D62:F62"/>
    <mergeCell ref="B63:C63"/>
    <mergeCell ref="D63:F63"/>
    <mergeCell ref="B61:C61"/>
    <mergeCell ref="D61:F61"/>
  </mergeCells>
  <dataValidations count="1">
    <dataValidation type="list" allowBlank="1" showInputMessage="1" sqref="B53 B45:B49" xr:uid="{00000000-0002-0000-2A00-000000000000}">
      <formula1>Felder</formula1>
    </dataValidation>
  </dataValidations>
  <hyperlinks>
    <hyperlink ref="E11" location="Inhalt!A1" display="Zurück zum Inhaltsverzeichnis" xr:uid="{00000000-0004-0000-2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89"/>
  <sheetViews>
    <sheetView workbookViewId="0"/>
  </sheetViews>
  <sheetFormatPr baseColWidth="10" defaultColWidth="9" defaultRowHeight="14.25" x14ac:dyDescent="0.2"/>
  <cols>
    <col min="1" max="1" width="2.85546875" style="74" customWidth="1"/>
    <col min="2" max="2" width="57.42578125" style="74" customWidth="1"/>
    <col min="3" max="4" width="31.85546875" style="74" customWidth="1"/>
    <col min="5" max="7" width="16.7109375" style="74" customWidth="1"/>
    <col min="8" max="8" width="16.5703125" style="74" customWidth="1"/>
    <col min="9" max="16384" width="9" style="74"/>
  </cols>
  <sheetData>
    <row r="1" spans="1:13" x14ac:dyDescent="0.2">
      <c r="A1" s="268"/>
    </row>
    <row r="3" spans="1:13" ht="36" x14ac:dyDescent="0.25">
      <c r="B3" s="738" t="s">
        <v>2438</v>
      </c>
      <c r="C3" s="62"/>
      <c r="E3" s="62"/>
      <c r="F3" s="62"/>
      <c r="G3" s="62"/>
      <c r="H3" s="62"/>
    </row>
    <row r="4" spans="1:13" ht="30.75" customHeight="1" x14ac:dyDescent="0.25">
      <c r="B4" s="739" t="s">
        <v>2448</v>
      </c>
      <c r="C4" s="62"/>
      <c r="D4" s="62"/>
      <c r="E4" s="84"/>
      <c r="H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35.25" customHeight="1" x14ac:dyDescent="0.2">
      <c r="B7" s="1720" t="s">
        <v>3629</v>
      </c>
      <c r="C7" s="1720"/>
      <c r="D7" s="6"/>
      <c r="E7" s="41"/>
      <c r="F7" s="6"/>
      <c r="G7" s="6"/>
      <c r="H7" s="86"/>
      <c r="J7" s="6"/>
      <c r="K7" s="83"/>
      <c r="L7" s="83"/>
      <c r="M7" s="83"/>
    </row>
    <row r="8" spans="1:13" ht="25.5" x14ac:dyDescent="0.2">
      <c r="B8" s="867" t="s">
        <v>3170</v>
      </c>
      <c r="C8" s="655"/>
      <c r="D8" s="6"/>
      <c r="E8" s="41" t="str">
        <f>Inhalt!$C$7</f>
        <v>V. OncoBox: N1.1.1 (231215)</v>
      </c>
      <c r="H8" s="86"/>
      <c r="I8" s="6"/>
      <c r="J8" s="6"/>
      <c r="K8" s="83"/>
      <c r="L8" s="83"/>
      <c r="M8" s="83"/>
    </row>
    <row r="9" spans="1:13" ht="15.75" x14ac:dyDescent="0.2">
      <c r="E9" s="41" t="str">
        <f>Inhalt!$C$8</f>
        <v>V. Spezifikation: N1.1.1 (231215)</v>
      </c>
      <c r="H9" s="86"/>
      <c r="I9" s="6"/>
      <c r="J9" s="6"/>
    </row>
    <row r="10" spans="1:13" x14ac:dyDescent="0.2">
      <c r="E10" s="154"/>
      <c r="H10" s="41"/>
    </row>
    <row r="11" spans="1:13" ht="27" customHeight="1" x14ac:dyDescent="0.25">
      <c r="E11" s="1590" t="s">
        <v>1735</v>
      </c>
      <c r="F11" s="1591"/>
      <c r="G11" s="17"/>
    </row>
    <row r="55" spans="2:8" x14ac:dyDescent="0.2">
      <c r="C55" s="105"/>
    </row>
    <row r="56" spans="2:8" ht="31.5" x14ac:dyDescent="0.25">
      <c r="B56" s="743" t="s">
        <v>2463</v>
      </c>
    </row>
    <row r="58" spans="2:8" ht="25.5" x14ac:dyDescent="0.2">
      <c r="B58" s="201" t="s">
        <v>2466</v>
      </c>
    </row>
    <row r="59" spans="2:8" ht="102" customHeight="1" x14ac:dyDescent="0.2">
      <c r="B59" s="81" t="s">
        <v>2453</v>
      </c>
      <c r="C59" s="81" t="s">
        <v>2454</v>
      </c>
      <c r="D59" s="81" t="s">
        <v>2455</v>
      </c>
      <c r="E59" s="82" t="s">
        <v>2623</v>
      </c>
      <c r="F59" s="1049" t="s">
        <v>3594</v>
      </c>
      <c r="G59" s="723" t="s">
        <v>3599</v>
      </c>
      <c r="H59" s="82" t="s">
        <v>2624</v>
      </c>
    </row>
    <row r="60" spans="2:8" s="198" customFormat="1" ht="202.5" x14ac:dyDescent="0.2">
      <c r="B60" s="135" t="s">
        <v>2302</v>
      </c>
      <c r="C60" s="131"/>
      <c r="D60" s="579" t="s">
        <v>2475</v>
      </c>
      <c r="E60" s="131">
        <v>1</v>
      </c>
      <c r="F60" s="636">
        <v>1</v>
      </c>
      <c r="G60" s="954">
        <v>1</v>
      </c>
      <c r="H60" s="137">
        <v>1</v>
      </c>
    </row>
    <row r="61" spans="2:8" s="198" customFormat="1" ht="22.5" x14ac:dyDescent="0.2">
      <c r="B61" s="911" t="s">
        <v>190</v>
      </c>
      <c r="C61" s="911" t="s">
        <v>2902</v>
      </c>
      <c r="D61" s="911"/>
      <c r="E61" s="1024"/>
      <c r="F61" s="959" t="s">
        <v>2901</v>
      </c>
      <c r="G61" s="954" t="s">
        <v>3595</v>
      </c>
      <c r="H61" s="911"/>
    </row>
    <row r="62" spans="2:8" s="198" customFormat="1" ht="41.25" customHeight="1" x14ac:dyDescent="0.2">
      <c r="B62" s="1025" t="s">
        <v>2895</v>
      </c>
      <c r="C62" s="1722" t="s">
        <v>2893</v>
      </c>
      <c r="D62" s="1713" t="s">
        <v>2898</v>
      </c>
      <c r="E62" s="1722" t="s">
        <v>764</v>
      </c>
      <c r="F62" s="1723" t="s">
        <v>2894</v>
      </c>
      <c r="G62" s="1731" t="s">
        <v>2894</v>
      </c>
      <c r="H62" s="1722" t="s">
        <v>764</v>
      </c>
    </row>
    <row r="63" spans="2:8" s="198" customFormat="1" ht="39" customHeight="1" x14ac:dyDescent="0.2">
      <c r="B63" s="1025" t="s">
        <v>2896</v>
      </c>
      <c r="C63" s="1722"/>
      <c r="D63" s="1732"/>
      <c r="E63" s="1730"/>
      <c r="F63" s="1723"/>
      <c r="G63" s="1731"/>
      <c r="H63" s="1730"/>
    </row>
    <row r="64" spans="2:8" s="198" customFormat="1" ht="77.25" customHeight="1" x14ac:dyDescent="0.2">
      <c r="B64" s="1025" t="s">
        <v>245</v>
      </c>
      <c r="C64" s="1023" t="s">
        <v>2897</v>
      </c>
      <c r="D64" s="911" t="s">
        <v>718</v>
      </c>
      <c r="E64" s="1023" t="s">
        <v>3600</v>
      </c>
      <c r="F64" s="1050" t="s">
        <v>1125</v>
      </c>
      <c r="G64" s="971" t="s">
        <v>3602</v>
      </c>
      <c r="H64" s="1023" t="s">
        <v>3603</v>
      </c>
    </row>
    <row r="65" spans="2:8" s="198" customFormat="1" ht="33" customHeight="1" x14ac:dyDescent="0.2"/>
    <row r="66" spans="2:8" s="198" customFormat="1" x14ac:dyDescent="0.2"/>
    <row r="67" spans="2:8" ht="138" customHeight="1" x14ac:dyDescent="0.2">
      <c r="B67" s="201" t="s">
        <v>2883</v>
      </c>
      <c r="E67" s="1135" t="s">
        <v>2623</v>
      </c>
      <c r="F67" s="1134" t="s">
        <v>2899</v>
      </c>
      <c r="G67" s="1141" t="s">
        <v>3599</v>
      </c>
      <c r="H67" s="1135" t="s">
        <v>2624</v>
      </c>
    </row>
    <row r="68" spans="2:8" s="198" customFormat="1" ht="78" customHeight="1" x14ac:dyDescent="0.2">
      <c r="B68" s="579" t="s">
        <v>245</v>
      </c>
      <c r="C68" s="200"/>
      <c r="D68" s="579" t="s">
        <v>718</v>
      </c>
      <c r="E68" s="900" t="s">
        <v>3601</v>
      </c>
      <c r="F68" s="1050" t="s">
        <v>1125</v>
      </c>
      <c r="G68" s="971" t="s">
        <v>3605</v>
      </c>
      <c r="H68" s="900" t="s">
        <v>3601</v>
      </c>
    </row>
    <row r="69" spans="2:8" ht="45" customHeight="1" x14ac:dyDescent="0.2">
      <c r="B69" s="579" t="s">
        <v>237</v>
      </c>
      <c r="C69" s="68"/>
      <c r="D69" s="579" t="s">
        <v>248</v>
      </c>
      <c r="E69" s="1731" t="s">
        <v>3604</v>
      </c>
      <c r="F69" s="1731"/>
      <c r="G69" s="1731"/>
      <c r="H69" s="1731"/>
    </row>
    <row r="70" spans="2:8" ht="56.25" x14ac:dyDescent="0.2">
      <c r="B70" s="483" t="s">
        <v>1910</v>
      </c>
      <c r="C70" s="68"/>
      <c r="D70" s="579" t="s">
        <v>2652</v>
      </c>
      <c r="E70" s="1731" t="s">
        <v>2653</v>
      </c>
      <c r="F70" s="1731"/>
      <c r="G70" s="1731"/>
      <c r="H70" s="1731"/>
    </row>
    <row r="71" spans="2:8" ht="81" customHeight="1" x14ac:dyDescent="0.2">
      <c r="B71" s="579" t="s">
        <v>246</v>
      </c>
      <c r="C71" s="579"/>
      <c r="D71" s="954" t="s">
        <v>3160</v>
      </c>
      <c r="E71" s="971" t="s">
        <v>2998</v>
      </c>
      <c r="F71" s="971" t="s">
        <v>3175</v>
      </c>
      <c r="G71" s="971" t="s">
        <v>3596</v>
      </c>
      <c r="H71" s="971" t="s">
        <v>2998</v>
      </c>
    </row>
    <row r="72" spans="2:8" ht="41.25" customHeight="1" x14ac:dyDescent="0.2">
      <c r="B72" s="579" t="s">
        <v>431</v>
      </c>
      <c r="C72" s="579"/>
      <c r="D72" s="579" t="s">
        <v>287</v>
      </c>
      <c r="E72" s="971">
        <v>1</v>
      </c>
      <c r="F72" s="1050" t="s">
        <v>2657</v>
      </c>
      <c r="G72" s="971">
        <v>1</v>
      </c>
      <c r="H72" s="971">
        <v>1</v>
      </c>
    </row>
    <row r="73" spans="2:8" ht="41.25" customHeight="1" x14ac:dyDescent="0.2">
      <c r="B73" s="579" t="s">
        <v>428</v>
      </c>
      <c r="C73" s="579"/>
      <c r="D73" s="579" t="s">
        <v>429</v>
      </c>
      <c r="E73" s="971">
        <v>1</v>
      </c>
      <c r="F73" s="1050" t="s">
        <v>2657</v>
      </c>
      <c r="G73" s="971">
        <v>1</v>
      </c>
      <c r="H73" s="971" t="s">
        <v>2657</v>
      </c>
    </row>
    <row r="74" spans="2:8" ht="83.25" customHeight="1" x14ac:dyDescent="0.2">
      <c r="B74" s="579" t="s">
        <v>240</v>
      </c>
      <c r="C74" s="968"/>
      <c r="D74" s="579" t="s">
        <v>1210</v>
      </c>
      <c r="E74" s="971" t="s">
        <v>2627</v>
      </c>
      <c r="F74" s="1050" t="s">
        <v>2892</v>
      </c>
      <c r="G74" s="971" t="s">
        <v>2627</v>
      </c>
      <c r="H74" s="971" t="s">
        <v>2627</v>
      </c>
    </row>
    <row r="75" spans="2:8" ht="34.15" customHeight="1" x14ac:dyDescent="0.2">
      <c r="B75" s="1025" t="s">
        <v>2895</v>
      </c>
      <c r="C75" s="1724" t="s">
        <v>2893</v>
      </c>
      <c r="D75" s="1726" t="s">
        <v>2898</v>
      </c>
      <c r="E75" s="1724" t="s">
        <v>764</v>
      </c>
      <c r="F75" s="1728" t="s">
        <v>2894</v>
      </c>
      <c r="G75" s="1733" t="s">
        <v>2894</v>
      </c>
      <c r="H75" s="1724" t="s">
        <v>764</v>
      </c>
    </row>
    <row r="76" spans="2:8" ht="37.15" customHeight="1" x14ac:dyDescent="0.2">
      <c r="B76" s="1025" t="s">
        <v>2896</v>
      </c>
      <c r="C76" s="1725"/>
      <c r="D76" s="1727"/>
      <c r="E76" s="1725"/>
      <c r="F76" s="1729"/>
      <c r="G76" s="1734"/>
      <c r="H76" s="1725"/>
    </row>
    <row r="77" spans="2:8" ht="88.5" customHeight="1" x14ac:dyDescent="0.2">
      <c r="B77" s="1025" t="s">
        <v>245</v>
      </c>
      <c r="C77" s="1023" t="s">
        <v>2897</v>
      </c>
      <c r="D77" s="911" t="s">
        <v>718</v>
      </c>
      <c r="E77" s="1023" t="s">
        <v>3601</v>
      </c>
      <c r="F77" s="1050" t="s">
        <v>1125</v>
      </c>
      <c r="G77" s="971" t="s">
        <v>3602</v>
      </c>
      <c r="H77" s="1023" t="s">
        <v>3601</v>
      </c>
    </row>
    <row r="78" spans="2:8" ht="14.25" customHeight="1" x14ac:dyDescent="0.2"/>
    <row r="80" spans="2:8" ht="14.25" customHeight="1" x14ac:dyDescent="0.2"/>
    <row r="81" spans="2:7" ht="14.25" customHeight="1" x14ac:dyDescent="0.2"/>
    <row r="85" spans="2:7" ht="25.5" x14ac:dyDescent="0.2">
      <c r="B85" s="744" t="s">
        <v>2461</v>
      </c>
    </row>
    <row r="86" spans="2:7" ht="111.75" customHeight="1" x14ac:dyDescent="0.2">
      <c r="B86" s="1650" t="s">
        <v>3534</v>
      </c>
      <c r="C86" s="1721"/>
      <c r="D86" s="1650" t="s">
        <v>3535</v>
      </c>
      <c r="E86" s="1652"/>
      <c r="F86" s="1653"/>
      <c r="G86" s="1133"/>
    </row>
    <row r="87" spans="2:7" ht="148.5" customHeight="1" x14ac:dyDescent="0.2">
      <c r="B87" s="1650" t="s">
        <v>3536</v>
      </c>
      <c r="C87" s="1721"/>
      <c r="D87" s="1650" t="s">
        <v>3537</v>
      </c>
      <c r="E87" s="1652"/>
      <c r="F87" s="1653"/>
      <c r="G87" s="1133"/>
    </row>
    <row r="88" spans="2:7" ht="33" customHeight="1" x14ac:dyDescent="0.2">
      <c r="B88" s="1664"/>
      <c r="C88" s="1667"/>
      <c r="D88" s="1583"/>
      <c r="E88" s="1691"/>
      <c r="F88" s="1640"/>
      <c r="G88" s="1132"/>
    </row>
    <row r="89" spans="2:7" ht="31.5" customHeight="1" x14ac:dyDescent="0.2">
      <c r="B89" s="1664"/>
      <c r="C89" s="1667"/>
      <c r="D89" s="1583"/>
      <c r="E89" s="1691"/>
      <c r="F89" s="1640"/>
      <c r="G89" s="1132"/>
    </row>
  </sheetData>
  <sheetProtection algorithmName="SHA-512" hashValue="ll/cFjlVqnhWyybsiIa+T5qNw5pQ4HevvcAxgyj0eyTccO/SWDTrxGDyqiU+vFVKZuc/xJNtm3vShAZQOc/bfg==" saltValue="u0ryoESsuX+68nYKsugAhA==" spinCount="100000" sheet="1" objects="1" scenarios="1"/>
  <mergeCells count="24">
    <mergeCell ref="H75:H76"/>
    <mergeCell ref="H62:H63"/>
    <mergeCell ref="E69:H69"/>
    <mergeCell ref="E70:H70"/>
    <mergeCell ref="D62:D63"/>
    <mergeCell ref="E62:E63"/>
    <mergeCell ref="G62:G63"/>
    <mergeCell ref="G75:G76"/>
    <mergeCell ref="B89:C89"/>
    <mergeCell ref="D89:F89"/>
    <mergeCell ref="B7:C7"/>
    <mergeCell ref="E11:F11"/>
    <mergeCell ref="B86:C86"/>
    <mergeCell ref="D86:F86"/>
    <mergeCell ref="B87:C87"/>
    <mergeCell ref="D87:F87"/>
    <mergeCell ref="B88:C88"/>
    <mergeCell ref="D88:F88"/>
    <mergeCell ref="C62:C63"/>
    <mergeCell ref="F62:F63"/>
    <mergeCell ref="C75:C76"/>
    <mergeCell ref="D75:D76"/>
    <mergeCell ref="E75:E76"/>
    <mergeCell ref="F75:F76"/>
  </mergeCells>
  <dataValidations count="2">
    <dataValidation type="list" allowBlank="1" showInputMessage="1" sqref="B70 B75:B76 B60 B62:B63" xr:uid="{00000000-0002-0000-2B00-000000000000}">
      <formula1>Felder</formula1>
    </dataValidation>
    <dataValidation type="list" allowBlank="1" showInputMessage="1" showErrorMessage="1" sqref="B65" xr:uid="{00000000-0002-0000-2B00-000001000000}">
      <formula1>Felder</formula1>
    </dataValidation>
  </dataValidations>
  <hyperlinks>
    <hyperlink ref="E11" location="Inhalt!A1" display="Zurück zum Inhaltsverzeichnis" xr:uid="{00000000-0004-0000-2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64"/>
  <dimension ref="A1:L59"/>
  <sheetViews>
    <sheetView workbookViewId="0"/>
  </sheetViews>
  <sheetFormatPr baseColWidth="10" defaultColWidth="9" defaultRowHeight="14.25" x14ac:dyDescent="0.2"/>
  <cols>
    <col min="1" max="1" width="2.85546875" style="74" customWidth="1"/>
    <col min="2" max="2" width="57.42578125" style="74" customWidth="1"/>
    <col min="3" max="4" width="31.85546875" style="74" customWidth="1"/>
    <col min="5" max="6" width="16.7109375" style="74" customWidth="1"/>
    <col min="7" max="16384" width="9" style="74"/>
  </cols>
  <sheetData>
    <row r="1" spans="1:12" x14ac:dyDescent="0.2">
      <c r="A1" s="268"/>
    </row>
    <row r="3" spans="1:12" ht="36" x14ac:dyDescent="0.25">
      <c r="B3" s="738" t="s">
        <v>2438</v>
      </c>
      <c r="C3" s="62"/>
      <c r="E3" s="62"/>
      <c r="F3" s="62"/>
      <c r="G3" s="62"/>
    </row>
    <row r="4" spans="1:12" ht="30.75" customHeight="1" x14ac:dyDescent="0.25">
      <c r="B4" s="739" t="s">
        <v>2448</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4" t="s">
        <v>3630</v>
      </c>
      <c r="C7" s="6"/>
      <c r="D7" s="6"/>
      <c r="E7" s="41"/>
      <c r="F7" s="6"/>
      <c r="G7" s="86"/>
      <c r="I7" s="6"/>
      <c r="J7" s="83"/>
      <c r="K7" s="83"/>
      <c r="L7" s="83"/>
    </row>
    <row r="8" spans="1:12" ht="25.5" x14ac:dyDescent="0.2">
      <c r="B8" s="867" t="s">
        <v>3170</v>
      </c>
      <c r="C8" s="6"/>
      <c r="D8" s="6"/>
      <c r="E8" s="41" t="str">
        <f>Inhalt!$C$7</f>
        <v>V. OncoBox: N1.1.1 (231215)</v>
      </c>
      <c r="G8" s="86"/>
      <c r="H8" s="6"/>
      <c r="I8" s="6"/>
      <c r="J8" s="83"/>
      <c r="K8" s="83"/>
      <c r="L8" s="83"/>
    </row>
    <row r="9" spans="1:12" ht="15.75" x14ac:dyDescent="0.2">
      <c r="E9" s="41" t="str">
        <f>Inhalt!$C$8</f>
        <v>V. Spezifikation: N1.1.1 (231215)</v>
      </c>
      <c r="G9" s="86"/>
      <c r="H9" s="6"/>
      <c r="I9" s="6"/>
    </row>
    <row r="10" spans="1:12" x14ac:dyDescent="0.2">
      <c r="E10" s="154"/>
      <c r="G10" s="41"/>
    </row>
    <row r="11" spans="1:12" ht="27" customHeight="1" x14ac:dyDescent="0.25">
      <c r="E11" s="1590" t="s">
        <v>1735</v>
      </c>
      <c r="F11" s="1591"/>
    </row>
    <row r="40" spans="2:6" x14ac:dyDescent="0.2">
      <c r="C40" s="105"/>
    </row>
    <row r="41" spans="2:6" ht="31.5" x14ac:dyDescent="0.25">
      <c r="B41" s="743" t="s">
        <v>2463</v>
      </c>
    </row>
    <row r="43" spans="2:6" ht="25.5" x14ac:dyDescent="0.2">
      <c r="B43" s="201" t="s">
        <v>2466</v>
      </c>
    </row>
    <row r="44" spans="2:6" ht="48" customHeight="1" x14ac:dyDescent="0.2">
      <c r="B44" s="81" t="s">
        <v>2453</v>
      </c>
      <c r="C44" s="81" t="s">
        <v>2454</v>
      </c>
      <c r="D44" s="81" t="s">
        <v>2455</v>
      </c>
      <c r="E44" s="81" t="s">
        <v>2456</v>
      </c>
      <c r="F44" s="82" t="s">
        <v>2457</v>
      </c>
    </row>
    <row r="45" spans="2:6" s="198" customFormat="1" ht="202.5" x14ac:dyDescent="0.2">
      <c r="B45" s="135" t="s">
        <v>2302</v>
      </c>
      <c r="C45" s="131"/>
      <c r="D45" s="579" t="s">
        <v>2475</v>
      </c>
      <c r="E45" s="131">
        <v>1</v>
      </c>
      <c r="F45" s="200"/>
    </row>
    <row r="46" spans="2:6" s="198" customFormat="1" ht="78.75" x14ac:dyDescent="0.2">
      <c r="B46" s="136" t="s">
        <v>1984</v>
      </c>
      <c r="C46" s="129"/>
      <c r="D46" s="129" t="s">
        <v>2231</v>
      </c>
      <c r="E46" s="129" t="s">
        <v>21</v>
      </c>
      <c r="F46" s="200"/>
    </row>
    <row r="47" spans="2:6" s="198" customFormat="1" ht="57" customHeight="1" x14ac:dyDescent="0.2">
      <c r="B47" s="136" t="s">
        <v>1910</v>
      </c>
      <c r="C47" s="129"/>
      <c r="D47" s="129" t="s">
        <v>2325</v>
      </c>
      <c r="E47" s="129" t="s">
        <v>2326</v>
      </c>
      <c r="F47" s="320"/>
    </row>
    <row r="48" spans="2:6" s="198" customFormat="1" x14ac:dyDescent="0.2"/>
    <row r="49" spans="2:6" s="198" customFormat="1" x14ac:dyDescent="0.2"/>
    <row r="50" spans="2:6" ht="27.75" customHeight="1" x14ac:dyDescent="0.2">
      <c r="B50" s="201" t="s">
        <v>2883</v>
      </c>
    </row>
    <row r="51" spans="2:6" s="198" customFormat="1" ht="56.25" x14ac:dyDescent="0.2">
      <c r="B51" s="143" t="s">
        <v>1910</v>
      </c>
      <c r="C51" s="152"/>
      <c r="D51" s="131" t="s">
        <v>2327</v>
      </c>
      <c r="E51" s="131" t="s">
        <v>6</v>
      </c>
      <c r="F51" s="200"/>
    </row>
    <row r="55" spans="2:6" ht="25.5" x14ac:dyDescent="0.2">
      <c r="B55" s="744" t="s">
        <v>2461</v>
      </c>
    </row>
    <row r="56" spans="2:6" ht="33.75" customHeight="1" x14ac:dyDescent="0.2">
      <c r="B56" s="1664" t="s">
        <v>3469</v>
      </c>
      <c r="C56" s="1667"/>
      <c r="D56" s="1583" t="s">
        <v>2328</v>
      </c>
      <c r="E56" s="1691"/>
      <c r="F56" s="1640"/>
    </row>
    <row r="57" spans="2:6" ht="33" customHeight="1" x14ac:dyDescent="0.2">
      <c r="B57" s="1664" t="s">
        <v>2321</v>
      </c>
      <c r="C57" s="1667"/>
      <c r="D57" s="1583" t="s">
        <v>2324</v>
      </c>
      <c r="E57" s="1691"/>
      <c r="F57" s="1640"/>
    </row>
    <row r="58" spans="2:6" ht="33" customHeight="1" x14ac:dyDescent="0.2">
      <c r="B58" s="1664" t="s">
        <v>2322</v>
      </c>
      <c r="C58" s="1667"/>
      <c r="D58" s="1583" t="s">
        <v>2323</v>
      </c>
      <c r="E58" s="1691"/>
      <c r="F58" s="1640"/>
    </row>
    <row r="59" spans="2:6" ht="31.5" customHeight="1" x14ac:dyDescent="0.2">
      <c r="B59" s="1664" t="s">
        <v>3470</v>
      </c>
      <c r="C59" s="1667"/>
      <c r="D59" s="1583" t="s">
        <v>2329</v>
      </c>
      <c r="E59" s="1691"/>
      <c r="F59" s="1640"/>
    </row>
  </sheetData>
  <sheetProtection algorithmName="SHA-512" hashValue="rJE4J30VIZLt8WV641cghw+FORVhqdwX/fUaIeQUjYHxibIc3aPXl8FXPcRi9lA+OlqO5qjjm73d8MAtIpsD6Q==" saltValue="uwR41OOOkRANd+Ky+D18rg==" spinCount="100000" sheet="1" objects="1" scenarios="1"/>
  <customSheetViews>
    <customSheetView guid="{6425AD40-BB5F-4DDC-B7E5-93EC90B05160}" showGridLines="0" showRuler="0">
      <selection activeCell="B39" sqref="B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39" sqref="B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2">
    <dataValidation type="list" allowBlank="1" showInputMessage="1" showErrorMessage="1" sqref="B48" xr:uid="{00000000-0002-0000-2C00-000000000000}">
      <formula1>Felder</formula1>
    </dataValidation>
    <dataValidation type="list" allowBlank="1" showInputMessage="1" sqref="B45:B47 B51" xr:uid="{00000000-0002-0000-2C00-000001000000}">
      <formula1>Felder</formula1>
    </dataValidation>
  </dataValidations>
  <hyperlinks>
    <hyperlink ref="E11" location="Inhalt!A1" display="Zurück zum Inhaltsverzeichnis" xr:uid="{00000000-0004-0000-2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58"/>
  <sheetViews>
    <sheetView workbookViewId="0"/>
  </sheetViews>
  <sheetFormatPr baseColWidth="10" defaultColWidth="9" defaultRowHeight="14.25" x14ac:dyDescent="0.2"/>
  <cols>
    <col min="1" max="1" width="2.85546875" style="74" customWidth="1"/>
    <col min="2" max="2" width="57.42578125" style="74" customWidth="1"/>
    <col min="3" max="4" width="31.85546875" style="74" customWidth="1"/>
    <col min="5" max="6" width="16.7109375" style="74" customWidth="1"/>
    <col min="7" max="16384" width="9" style="74"/>
  </cols>
  <sheetData>
    <row r="1" spans="1:12" x14ac:dyDescent="0.2">
      <c r="A1" s="268"/>
    </row>
    <row r="3" spans="1:12" ht="48.75" customHeight="1" x14ac:dyDescent="0.25">
      <c r="B3" s="1735" t="s">
        <v>2438</v>
      </c>
      <c r="C3" s="1735"/>
      <c r="E3" s="62"/>
      <c r="F3" s="62"/>
      <c r="G3" s="62"/>
    </row>
    <row r="4" spans="1:12" ht="32.25" customHeight="1" x14ac:dyDescent="0.25">
      <c r="B4" s="818" t="s">
        <v>2448</v>
      </c>
      <c r="C4" s="207"/>
      <c r="D4" s="62"/>
      <c r="E4" s="84"/>
      <c r="G4" s="85"/>
    </row>
    <row r="5" spans="1:12" ht="14.25" customHeight="1" x14ac:dyDescent="0.2">
      <c r="B5" s="206"/>
      <c r="C5" s="206"/>
      <c r="D5" s="6"/>
      <c r="E5" s="84"/>
      <c r="G5" s="84"/>
      <c r="I5" s="83"/>
      <c r="J5" s="83"/>
      <c r="K5" s="83"/>
      <c r="L5" s="83"/>
    </row>
    <row r="6" spans="1:12" ht="14.25" customHeight="1" x14ac:dyDescent="0.2">
      <c r="B6" s="105"/>
      <c r="C6" s="6"/>
      <c r="D6" s="6"/>
      <c r="E6" s="41"/>
      <c r="G6" s="84"/>
      <c r="I6" s="83"/>
      <c r="J6" s="83"/>
      <c r="K6" s="83"/>
      <c r="L6" s="83"/>
    </row>
    <row r="7" spans="1:12" ht="31.5" x14ac:dyDescent="0.2">
      <c r="B7" s="764" t="s">
        <v>3631</v>
      </c>
      <c r="C7" s="817"/>
      <c r="D7" s="6"/>
      <c r="E7" s="41"/>
      <c r="F7" s="6"/>
      <c r="G7" s="86"/>
      <c r="I7" s="6"/>
      <c r="J7" s="83"/>
      <c r="K7" s="83"/>
      <c r="L7" s="83"/>
    </row>
    <row r="8" spans="1:12" ht="15.75" x14ac:dyDescent="0.2">
      <c r="B8" s="817"/>
      <c r="C8" s="817"/>
      <c r="D8" s="6"/>
      <c r="E8" s="41" t="str">
        <f>Inhalt!$C$7</f>
        <v>V. OncoBox: N1.1.1 (231215)</v>
      </c>
      <c r="G8" s="86"/>
      <c r="H8" s="6"/>
      <c r="I8" s="6"/>
      <c r="J8" s="83"/>
      <c r="K8" s="83"/>
      <c r="L8" s="83"/>
    </row>
    <row r="9" spans="1:12" ht="15.75" x14ac:dyDescent="0.2">
      <c r="C9" s="6"/>
      <c r="E9" s="41" t="str">
        <f>Inhalt!$C$8</f>
        <v>V. Spezifikation: N1.1.1 (231215)</v>
      </c>
      <c r="G9" s="86"/>
      <c r="H9" s="6"/>
      <c r="I9" s="6"/>
    </row>
    <row r="10" spans="1:12" x14ac:dyDescent="0.2">
      <c r="E10" s="154"/>
      <c r="G10" s="41"/>
    </row>
    <row r="11" spans="1:12" ht="27" customHeight="1" x14ac:dyDescent="0.25">
      <c r="E11" s="1590" t="s">
        <v>1735</v>
      </c>
      <c r="F11" s="1591"/>
    </row>
    <row r="12" spans="1:12" ht="27" customHeight="1" x14ac:dyDescent="0.25">
      <c r="E12" s="771"/>
      <c r="F12" s="17"/>
    </row>
    <row r="45" spans="2:3" x14ac:dyDescent="0.2">
      <c r="C45" s="105"/>
    </row>
    <row r="46" spans="2:3" ht="33" customHeight="1" x14ac:dyDescent="0.25">
      <c r="B46" s="1736" t="s">
        <v>2463</v>
      </c>
      <c r="C46" s="1736"/>
    </row>
    <row r="48" spans="2:3" ht="25.5" x14ac:dyDescent="0.2">
      <c r="B48" s="201" t="s">
        <v>2466</v>
      </c>
    </row>
    <row r="49" spans="2:6" ht="31.5" customHeight="1" x14ac:dyDescent="0.2">
      <c r="B49" s="81" t="s">
        <v>2453</v>
      </c>
      <c r="C49" s="81" t="s">
        <v>2454</v>
      </c>
      <c r="D49" s="81" t="s">
        <v>2455</v>
      </c>
      <c r="E49" s="81" t="s">
        <v>2456</v>
      </c>
      <c r="F49" s="82" t="s">
        <v>2457</v>
      </c>
    </row>
    <row r="50" spans="2:6" ht="30.75" customHeight="1" x14ac:dyDescent="0.2">
      <c r="B50" s="1739" t="s">
        <v>3176</v>
      </c>
      <c r="C50" s="1740"/>
      <c r="D50" s="1740"/>
      <c r="E50" s="1740"/>
      <c r="F50" s="1741"/>
    </row>
    <row r="52" spans="2:6" ht="27.75" customHeight="1" x14ac:dyDescent="0.2">
      <c r="B52" s="201" t="s">
        <v>2883</v>
      </c>
    </row>
    <row r="53" spans="2:6" s="198" customFormat="1" ht="51" customHeight="1" x14ac:dyDescent="0.2">
      <c r="B53" s="579" t="s">
        <v>2483</v>
      </c>
      <c r="C53" s="131"/>
      <c r="D53" s="579" t="s">
        <v>98</v>
      </c>
      <c r="E53" s="68"/>
      <c r="F53" s="1737" t="s">
        <v>2484</v>
      </c>
    </row>
    <row r="54" spans="2:6" ht="34.5" customHeight="1" x14ac:dyDescent="0.2">
      <c r="B54" s="579" t="s">
        <v>2482</v>
      </c>
      <c r="C54" s="131"/>
      <c r="D54" s="579" t="s">
        <v>158</v>
      </c>
      <c r="E54" s="68"/>
      <c r="F54" s="1738"/>
    </row>
    <row r="57" spans="2:6" ht="25.5" x14ac:dyDescent="0.2">
      <c r="B57" s="744" t="s">
        <v>2461</v>
      </c>
    </row>
    <row r="58" spans="2:6" ht="73.5" customHeight="1" x14ac:dyDescent="0.2">
      <c r="B58" s="1669" t="s">
        <v>2875</v>
      </c>
      <c r="C58" s="1670"/>
      <c r="D58" s="1669" t="s">
        <v>2876</v>
      </c>
      <c r="E58" s="1718"/>
      <c r="F58" s="1676"/>
    </row>
  </sheetData>
  <sheetProtection algorithmName="SHA-512" hashValue="BYrqiKarzF2A4cwOmEqTOYLLJPwB4T3HetjJoaIkGHkv1tFDCLmkjZJQab1EvE+6s79uX+y9bNk/bpksnjtpVw==" saltValue="O9y3Bwdt3qzC5eHWlOLkmQ==" spinCount="100000" sheet="1" objects="1" scenarios="1"/>
  <mergeCells count="7">
    <mergeCell ref="B3:C3"/>
    <mergeCell ref="B46:C46"/>
    <mergeCell ref="F53:F54"/>
    <mergeCell ref="E11:F11"/>
    <mergeCell ref="B58:C58"/>
    <mergeCell ref="D58:F58"/>
    <mergeCell ref="B50:F50"/>
  </mergeCells>
  <hyperlinks>
    <hyperlink ref="E11" location="Inhalt!A1" display="Zurück zum Inhaltsverzeichnis" xr:uid="{00000000-0004-0000-2D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69"/>
  <sheetViews>
    <sheetView workbookViewId="0"/>
  </sheetViews>
  <sheetFormatPr baseColWidth="10" defaultColWidth="9.140625" defaultRowHeight="15" x14ac:dyDescent="0.25"/>
  <cols>
    <col min="1" max="1" width="4" style="824" customWidth="1"/>
    <col min="2" max="2" width="4.42578125" style="824" customWidth="1"/>
    <col min="3" max="3" width="15.7109375" style="824" customWidth="1"/>
    <col min="4" max="4" width="23.5703125" style="824" customWidth="1"/>
    <col min="5" max="5" width="24" style="824" customWidth="1"/>
    <col min="6" max="6" width="9.5703125" style="824" customWidth="1"/>
    <col min="7" max="7" width="9.28515625" style="824" customWidth="1"/>
    <col min="8" max="11" width="6.7109375" style="824" customWidth="1"/>
    <col min="12" max="14" width="9.140625" style="824"/>
    <col min="15" max="15" width="2.7109375" style="824" customWidth="1"/>
    <col min="16" max="16384" width="9.140625" style="824"/>
  </cols>
  <sheetData>
    <row r="1" spans="1:14" ht="9.9499999999999993" customHeight="1" x14ac:dyDescent="0.25">
      <c r="A1" s="269"/>
      <c r="B1" s="269"/>
      <c r="C1" s="269"/>
      <c r="D1" s="269"/>
      <c r="E1" s="269"/>
      <c r="F1" s="269"/>
      <c r="G1" s="269"/>
      <c r="H1" s="269"/>
      <c r="I1" s="269"/>
      <c r="J1" s="269"/>
      <c r="K1" s="269"/>
    </row>
    <row r="2" spans="1:14" s="269" customFormat="1" ht="12.95" customHeight="1" x14ac:dyDescent="0.2">
      <c r="A2" s="274" t="s">
        <v>2644</v>
      </c>
      <c r="B2" s="105"/>
      <c r="C2" s="105"/>
      <c r="D2" s="105"/>
      <c r="E2" s="105"/>
    </row>
    <row r="3" spans="1:14" ht="16.5" x14ac:dyDescent="0.25">
      <c r="A3" s="884" t="s">
        <v>2645</v>
      </c>
      <c r="B3" s="105"/>
      <c r="C3" s="105"/>
      <c r="D3" s="105"/>
      <c r="E3" s="105"/>
      <c r="F3" s="269"/>
      <c r="G3" s="269"/>
      <c r="H3" s="269"/>
      <c r="I3" s="269"/>
      <c r="J3" s="150"/>
      <c r="K3" s="269"/>
    </row>
    <row r="4" spans="1:14" x14ac:dyDescent="0.25">
      <c r="A4" s="269"/>
      <c r="B4" s="269"/>
      <c r="C4" s="269"/>
      <c r="D4" s="269"/>
      <c r="E4" s="269"/>
      <c r="F4" s="269"/>
      <c r="G4" s="269"/>
      <c r="H4" s="269"/>
      <c r="I4" s="269"/>
      <c r="J4" s="150"/>
      <c r="K4" s="269"/>
    </row>
    <row r="5" spans="1:14" ht="90.75" customHeight="1" x14ac:dyDescent="0.25">
      <c r="A5" s="1742" t="s">
        <v>2530</v>
      </c>
      <c r="B5" s="1743"/>
      <c r="C5" s="1743"/>
      <c r="D5" s="1743"/>
      <c r="E5" s="1743"/>
      <c r="F5" s="1743"/>
      <c r="G5" s="1743"/>
      <c r="H5" s="1743"/>
      <c r="I5" s="1743"/>
      <c r="J5" s="1743"/>
      <c r="K5" s="1743"/>
    </row>
    <row r="6" spans="1:14" ht="11.25" customHeight="1" thickBot="1" x14ac:dyDescent="0.3">
      <c r="A6" s="269"/>
      <c r="B6" s="269"/>
      <c r="C6" s="269"/>
      <c r="D6" s="269"/>
      <c r="E6" s="269"/>
      <c r="F6" s="269"/>
      <c r="G6" s="269"/>
      <c r="H6" s="269"/>
      <c r="I6" s="269"/>
      <c r="J6" s="150"/>
      <c r="K6" s="269"/>
    </row>
    <row r="7" spans="1:14" s="714" customFormat="1" ht="9.75" customHeight="1" thickBot="1" x14ac:dyDescent="0.3">
      <c r="A7" s="1744" t="s">
        <v>1241</v>
      </c>
      <c r="B7" s="1744" t="s">
        <v>1242</v>
      </c>
      <c r="C7" s="1744" t="s">
        <v>1245</v>
      </c>
      <c r="D7" s="1744" t="s">
        <v>14</v>
      </c>
      <c r="E7" s="1745" t="s">
        <v>1243</v>
      </c>
      <c r="F7" s="1748" t="s">
        <v>2531</v>
      </c>
      <c r="G7" s="1749"/>
      <c r="H7" s="1754" t="s">
        <v>14</v>
      </c>
      <c r="I7" s="1754" t="s">
        <v>15</v>
      </c>
      <c r="J7" s="1754" t="s">
        <v>14</v>
      </c>
      <c r="K7" s="1754" t="s">
        <v>15</v>
      </c>
    </row>
    <row r="8" spans="1:14" s="714" customFormat="1" ht="12.75" customHeight="1" thickBot="1" x14ac:dyDescent="0.3">
      <c r="A8" s="1744"/>
      <c r="B8" s="1744"/>
      <c r="C8" s="1744"/>
      <c r="D8" s="1744"/>
      <c r="E8" s="1746"/>
      <c r="F8" s="1750"/>
      <c r="G8" s="1751"/>
      <c r="H8" s="1755"/>
      <c r="I8" s="1755"/>
      <c r="J8" s="1755"/>
      <c r="K8" s="1755"/>
    </row>
    <row r="9" spans="1:14" s="714" customFormat="1" ht="15.75" customHeight="1" thickBot="1" x14ac:dyDescent="0.3">
      <c r="A9" s="1744"/>
      <c r="B9" s="1744"/>
      <c r="C9" s="1744"/>
      <c r="D9" s="1744"/>
      <c r="E9" s="1747"/>
      <c r="F9" s="1752"/>
      <c r="G9" s="1753"/>
      <c r="H9" s="1756" t="s">
        <v>2532</v>
      </c>
      <c r="I9" s="1757"/>
      <c r="J9" s="1756" t="s">
        <v>2533</v>
      </c>
      <c r="K9" s="1757"/>
    </row>
    <row r="10" spans="1:14" ht="37.5" customHeight="1" thickBot="1" x14ac:dyDescent="0.3">
      <c r="A10" s="1758">
        <v>18</v>
      </c>
      <c r="B10" s="1758" t="s">
        <v>1249</v>
      </c>
      <c r="C10" s="822" t="s">
        <v>1250</v>
      </c>
      <c r="D10" s="825" t="s">
        <v>24</v>
      </c>
      <c r="E10" s="826" t="s">
        <v>2534</v>
      </c>
      <c r="F10" s="1761" t="s">
        <v>2535</v>
      </c>
      <c r="G10" s="1761"/>
      <c r="H10" s="827"/>
      <c r="I10" s="827"/>
      <c r="J10" s="827"/>
      <c r="K10" s="827"/>
    </row>
    <row r="11" spans="1:14" ht="15.95" customHeight="1" thickBot="1" x14ac:dyDescent="0.3">
      <c r="A11" s="1759"/>
      <c r="B11" s="1759"/>
      <c r="C11" s="1762"/>
      <c r="D11" s="1763"/>
      <c r="F11" s="1768" t="s">
        <v>2536</v>
      </c>
      <c r="G11" s="823" t="s">
        <v>2537</v>
      </c>
      <c r="H11" s="828"/>
      <c r="I11" s="828"/>
      <c r="J11" s="828"/>
      <c r="K11" s="828"/>
      <c r="N11" s="829"/>
    </row>
    <row r="12" spans="1:14" ht="15.95" customHeight="1" thickBot="1" x14ac:dyDescent="0.3">
      <c r="A12" s="1759"/>
      <c r="B12" s="1759"/>
      <c r="C12" s="1764"/>
      <c r="D12" s="1765"/>
      <c r="F12" s="1769"/>
      <c r="G12" s="821" t="s">
        <v>2538</v>
      </c>
      <c r="H12" s="828"/>
      <c r="I12" s="828"/>
      <c r="J12" s="828"/>
      <c r="K12" s="828"/>
      <c r="N12" s="829"/>
    </row>
    <row r="13" spans="1:14" ht="15.95" customHeight="1" thickBot="1" x14ac:dyDescent="0.3">
      <c r="A13" s="1759"/>
      <c r="B13" s="1759"/>
      <c r="C13" s="1764"/>
      <c r="D13" s="1765"/>
      <c r="F13" s="1770"/>
      <c r="G13" s="821" t="s">
        <v>2539</v>
      </c>
      <c r="H13" s="828"/>
      <c r="I13" s="828"/>
      <c r="J13" s="828"/>
      <c r="K13" s="828"/>
      <c r="N13" s="829"/>
    </row>
    <row r="14" spans="1:14" ht="15.95" customHeight="1" thickBot="1" x14ac:dyDescent="0.3">
      <c r="A14" s="1759"/>
      <c r="B14" s="1759"/>
      <c r="C14" s="1764"/>
      <c r="D14" s="1765"/>
      <c r="F14" s="1528" t="s">
        <v>2540</v>
      </c>
      <c r="G14" s="821" t="s">
        <v>50</v>
      </c>
      <c r="H14" s="828"/>
      <c r="I14" s="828"/>
      <c r="J14" s="828"/>
      <c r="K14" s="828"/>
      <c r="N14" s="829"/>
    </row>
    <row r="15" spans="1:14" ht="15.95" customHeight="1" thickBot="1" x14ac:dyDescent="0.3">
      <c r="A15" s="1759"/>
      <c r="B15" s="1759"/>
      <c r="C15" s="1764"/>
      <c r="D15" s="1765"/>
      <c r="F15" s="1771"/>
      <c r="G15" s="821" t="s">
        <v>2541</v>
      </c>
      <c r="H15" s="828"/>
      <c r="I15" s="828"/>
      <c r="J15" s="828"/>
      <c r="K15" s="828"/>
      <c r="N15" s="829"/>
    </row>
    <row r="16" spans="1:14" ht="15.95" customHeight="1" thickBot="1" x14ac:dyDescent="0.3">
      <c r="A16" s="1759"/>
      <c r="B16" s="1759"/>
      <c r="C16" s="1764"/>
      <c r="D16" s="1765"/>
      <c r="F16" s="1771"/>
      <c r="G16" s="821" t="s">
        <v>2542</v>
      </c>
      <c r="H16" s="828"/>
      <c r="I16" s="828"/>
      <c r="J16" s="828"/>
      <c r="K16" s="828"/>
      <c r="N16" s="829"/>
    </row>
    <row r="17" spans="1:14" ht="15.95" customHeight="1" thickBot="1" x14ac:dyDescent="0.3">
      <c r="A17" s="1759"/>
      <c r="B17" s="1759"/>
      <c r="C17" s="1764"/>
      <c r="D17" s="1765"/>
      <c r="F17" s="1772"/>
      <c r="G17" s="821" t="s">
        <v>2543</v>
      </c>
      <c r="H17" s="828"/>
      <c r="I17" s="828"/>
      <c r="J17" s="828"/>
      <c r="K17" s="828"/>
      <c r="N17" s="829"/>
    </row>
    <row r="18" spans="1:14" ht="15.95" customHeight="1" thickBot="1" x14ac:dyDescent="0.3">
      <c r="A18" s="1759"/>
      <c r="B18" s="1759"/>
      <c r="C18" s="1764"/>
      <c r="D18" s="1765"/>
      <c r="F18" s="1528" t="s">
        <v>2544</v>
      </c>
      <c r="G18" s="821" t="s">
        <v>2545</v>
      </c>
      <c r="H18" s="828"/>
      <c r="I18" s="828"/>
      <c r="J18" s="828"/>
      <c r="K18" s="828"/>
      <c r="N18" s="829"/>
    </row>
    <row r="19" spans="1:14" ht="15.95" customHeight="1" thickBot="1" x14ac:dyDescent="0.3">
      <c r="A19" s="1759"/>
      <c r="B19" s="1759"/>
      <c r="C19" s="1764"/>
      <c r="D19" s="1765"/>
      <c r="F19" s="1771"/>
      <c r="G19" s="821" t="s">
        <v>2546</v>
      </c>
      <c r="H19" s="828"/>
      <c r="I19" s="828"/>
      <c r="J19" s="828"/>
      <c r="K19" s="828"/>
      <c r="N19" s="829"/>
    </row>
    <row r="20" spans="1:14" ht="15.95" customHeight="1" thickBot="1" x14ac:dyDescent="0.3">
      <c r="A20" s="1759"/>
      <c r="B20" s="1759"/>
      <c r="C20" s="1764"/>
      <c r="D20" s="1765"/>
      <c r="F20" s="1772"/>
      <c r="G20" s="285" t="s">
        <v>2547</v>
      </c>
      <c r="H20" s="828"/>
      <c r="I20" s="828"/>
      <c r="J20" s="828"/>
      <c r="K20" s="828"/>
      <c r="N20" s="829"/>
    </row>
    <row r="21" spans="1:14" ht="35.1" customHeight="1" thickBot="1" x14ac:dyDescent="0.3">
      <c r="A21" s="1760"/>
      <c r="B21" s="1760"/>
      <c r="C21" s="1766"/>
      <c r="D21" s="1767"/>
      <c r="E21" s="830"/>
      <c r="F21" s="1773" t="s">
        <v>2548</v>
      </c>
      <c r="G21" s="1774"/>
      <c r="H21" s="828"/>
      <c r="I21" s="828"/>
      <c r="J21" s="828"/>
      <c r="K21" s="828"/>
      <c r="N21" s="829"/>
    </row>
    <row r="22" spans="1:14" ht="72" customHeight="1" thickBot="1" x14ac:dyDescent="0.3">
      <c r="A22" s="1758">
        <v>19</v>
      </c>
      <c r="B22" s="1758" t="s">
        <v>1251</v>
      </c>
      <c r="C22" s="822" t="s">
        <v>1252</v>
      </c>
      <c r="D22" s="825" t="s">
        <v>2549</v>
      </c>
      <c r="E22" s="826" t="s">
        <v>2506</v>
      </c>
      <c r="F22" s="1761" t="s">
        <v>2535</v>
      </c>
      <c r="G22" s="1761"/>
      <c r="H22" s="827"/>
      <c r="I22" s="827"/>
      <c r="J22" s="827"/>
      <c r="K22" s="827"/>
      <c r="N22" s="829"/>
    </row>
    <row r="23" spans="1:14" ht="15.75" thickBot="1" x14ac:dyDescent="0.3">
      <c r="A23" s="1759"/>
      <c r="B23" s="1759"/>
      <c r="C23" s="1762"/>
      <c r="D23" s="1763"/>
      <c r="F23" s="1769" t="s">
        <v>2536</v>
      </c>
      <c r="G23" s="823" t="s">
        <v>2537</v>
      </c>
      <c r="H23" s="828"/>
      <c r="I23" s="828"/>
      <c r="J23" s="828"/>
      <c r="K23" s="828"/>
      <c r="N23" s="829"/>
    </row>
    <row r="24" spans="1:14" ht="15.75" thickBot="1" x14ac:dyDescent="0.3">
      <c r="A24" s="1759"/>
      <c r="B24" s="1759"/>
      <c r="C24" s="1764"/>
      <c r="D24" s="1765"/>
      <c r="F24" s="1769"/>
      <c r="G24" s="821" t="s">
        <v>2538</v>
      </c>
      <c r="H24" s="828"/>
      <c r="I24" s="828"/>
      <c r="J24" s="828"/>
      <c r="K24" s="828"/>
      <c r="N24" s="829"/>
    </row>
    <row r="25" spans="1:14" ht="15.75" thickBot="1" x14ac:dyDescent="0.3">
      <c r="A25" s="1759"/>
      <c r="B25" s="1759"/>
      <c r="C25" s="1764"/>
      <c r="D25" s="1765"/>
      <c r="F25" s="1770"/>
      <c r="G25" s="821" t="s">
        <v>2539</v>
      </c>
      <c r="H25" s="828"/>
      <c r="I25" s="828"/>
      <c r="J25" s="828"/>
      <c r="K25" s="828"/>
      <c r="N25" s="829"/>
    </row>
    <row r="26" spans="1:14" ht="15.75" thickBot="1" x14ac:dyDescent="0.3">
      <c r="A26" s="1759"/>
      <c r="B26" s="1759"/>
      <c r="C26" s="1764"/>
      <c r="D26" s="1765"/>
      <c r="F26" s="1528" t="s">
        <v>2540</v>
      </c>
      <c r="G26" s="821" t="s">
        <v>50</v>
      </c>
      <c r="H26" s="828"/>
      <c r="I26" s="828"/>
      <c r="J26" s="828"/>
      <c r="K26" s="828"/>
      <c r="N26" s="829"/>
    </row>
    <row r="27" spans="1:14" ht="15.75" thickBot="1" x14ac:dyDescent="0.3">
      <c r="A27" s="1759"/>
      <c r="B27" s="1759"/>
      <c r="C27" s="1764"/>
      <c r="D27" s="1765"/>
      <c r="F27" s="1771"/>
      <c r="G27" s="821" t="s">
        <v>2541</v>
      </c>
      <c r="H27" s="828"/>
      <c r="I27" s="828"/>
      <c r="J27" s="828"/>
      <c r="K27" s="828"/>
      <c r="N27" s="829"/>
    </row>
    <row r="28" spans="1:14" ht="15.75" thickBot="1" x14ac:dyDescent="0.3">
      <c r="A28" s="1759"/>
      <c r="B28" s="1759"/>
      <c r="C28" s="1764"/>
      <c r="D28" s="1765"/>
      <c r="F28" s="1771"/>
      <c r="G28" s="821" t="s">
        <v>2542</v>
      </c>
      <c r="H28" s="828"/>
      <c r="I28" s="828"/>
      <c r="J28" s="828"/>
      <c r="K28" s="828"/>
      <c r="N28" s="829"/>
    </row>
    <row r="29" spans="1:14" ht="15.75" thickBot="1" x14ac:dyDescent="0.3">
      <c r="A29" s="1759"/>
      <c r="B29" s="1759"/>
      <c r="C29" s="1764"/>
      <c r="D29" s="1765"/>
      <c r="F29" s="1772"/>
      <c r="G29" s="821" t="s">
        <v>2543</v>
      </c>
      <c r="H29" s="828"/>
      <c r="I29" s="828"/>
      <c r="J29" s="828"/>
      <c r="K29" s="828"/>
      <c r="N29" s="829"/>
    </row>
    <row r="30" spans="1:14" ht="15.75" thickBot="1" x14ac:dyDescent="0.3">
      <c r="A30" s="1759"/>
      <c r="B30" s="1759"/>
      <c r="C30" s="1764"/>
      <c r="D30" s="1765"/>
      <c r="F30" s="1528" t="s">
        <v>2544</v>
      </c>
      <c r="G30" s="821" t="s">
        <v>2545</v>
      </c>
      <c r="H30" s="828"/>
      <c r="I30" s="828"/>
      <c r="J30" s="828"/>
      <c r="K30" s="828"/>
      <c r="N30" s="829"/>
    </row>
    <row r="31" spans="1:14" ht="15.75" thickBot="1" x14ac:dyDescent="0.3">
      <c r="A31" s="1759"/>
      <c r="B31" s="1759"/>
      <c r="C31" s="1764"/>
      <c r="D31" s="1765"/>
      <c r="F31" s="1769"/>
      <c r="G31" s="821" t="s">
        <v>2546</v>
      </c>
      <c r="H31" s="828"/>
      <c r="I31" s="828"/>
      <c r="J31" s="828"/>
      <c r="K31" s="828"/>
      <c r="N31" s="829"/>
    </row>
    <row r="32" spans="1:14" ht="15.75" thickBot="1" x14ac:dyDescent="0.3">
      <c r="A32" s="1759"/>
      <c r="B32" s="1759"/>
      <c r="C32" s="1764"/>
      <c r="D32" s="1765"/>
      <c r="F32" s="1770"/>
      <c r="G32" s="285" t="s">
        <v>2547</v>
      </c>
      <c r="H32" s="828"/>
      <c r="I32" s="828"/>
      <c r="J32" s="828"/>
      <c r="K32" s="828"/>
      <c r="N32" s="829"/>
    </row>
    <row r="33" spans="1:14" ht="35.1" customHeight="1" thickBot="1" x14ac:dyDescent="0.3">
      <c r="A33" s="831"/>
      <c r="B33" s="831"/>
      <c r="C33" s="832"/>
      <c r="D33" s="833"/>
      <c r="E33" s="830"/>
      <c r="F33" s="1773" t="s">
        <v>2548</v>
      </c>
      <c r="G33" s="1774"/>
      <c r="H33" s="828"/>
      <c r="I33" s="828"/>
      <c r="J33" s="828"/>
      <c r="K33" s="828"/>
      <c r="N33" s="829"/>
    </row>
    <row r="34" spans="1:14" ht="34.5" customHeight="1" thickBot="1" x14ac:dyDescent="0.3">
      <c r="A34" s="1758">
        <v>20</v>
      </c>
      <c r="B34" s="1775" t="s">
        <v>1248</v>
      </c>
      <c r="C34" s="822" t="s">
        <v>2550</v>
      </c>
      <c r="D34" s="825" t="s">
        <v>1110</v>
      </c>
      <c r="E34" s="826" t="s">
        <v>2507</v>
      </c>
      <c r="F34" s="1761" t="s">
        <v>2535</v>
      </c>
      <c r="G34" s="1761"/>
      <c r="H34" s="827"/>
      <c r="I34" s="827"/>
      <c r="J34" s="827"/>
      <c r="K34" s="827"/>
      <c r="N34" s="829"/>
    </row>
    <row r="35" spans="1:14" ht="15.75" thickBot="1" x14ac:dyDescent="0.3">
      <c r="A35" s="1759"/>
      <c r="B35" s="1776"/>
      <c r="C35" s="1762"/>
      <c r="D35" s="1763"/>
      <c r="F35" s="1769" t="s">
        <v>2536</v>
      </c>
      <c r="G35" s="823" t="s">
        <v>2537</v>
      </c>
      <c r="H35" s="828"/>
      <c r="I35" s="828"/>
      <c r="J35" s="828"/>
      <c r="K35" s="828"/>
      <c r="N35" s="829"/>
    </row>
    <row r="36" spans="1:14" ht="15.75" thickBot="1" x14ac:dyDescent="0.3">
      <c r="A36" s="1759"/>
      <c r="B36" s="1776"/>
      <c r="C36" s="1764"/>
      <c r="D36" s="1765"/>
      <c r="F36" s="1769"/>
      <c r="G36" s="821" t="s">
        <v>2538</v>
      </c>
      <c r="H36" s="828"/>
      <c r="I36" s="828"/>
      <c r="J36" s="828"/>
      <c r="K36" s="828"/>
      <c r="N36" s="829"/>
    </row>
    <row r="37" spans="1:14" ht="15.75" thickBot="1" x14ac:dyDescent="0.3">
      <c r="A37" s="1759"/>
      <c r="B37" s="1776"/>
      <c r="C37" s="1764"/>
      <c r="D37" s="1765"/>
      <c r="F37" s="1770"/>
      <c r="G37" s="821" t="s">
        <v>2539</v>
      </c>
      <c r="H37" s="828"/>
      <c r="I37" s="828"/>
      <c r="J37" s="828"/>
      <c r="K37" s="828"/>
      <c r="N37" s="829"/>
    </row>
    <row r="38" spans="1:14" ht="15.75" thickBot="1" x14ac:dyDescent="0.3">
      <c r="A38" s="1759"/>
      <c r="B38" s="1776"/>
      <c r="C38" s="1764"/>
      <c r="D38" s="1765"/>
      <c r="F38" s="1528" t="s">
        <v>2540</v>
      </c>
      <c r="G38" s="821" t="s">
        <v>50</v>
      </c>
      <c r="H38" s="828"/>
      <c r="I38" s="828"/>
      <c r="J38" s="828"/>
      <c r="K38" s="828"/>
      <c r="N38" s="829"/>
    </row>
    <row r="39" spans="1:14" ht="15.75" thickBot="1" x14ac:dyDescent="0.3">
      <c r="A39" s="1759"/>
      <c r="B39" s="1776"/>
      <c r="C39" s="1764"/>
      <c r="D39" s="1765"/>
      <c r="F39" s="1771"/>
      <c r="G39" s="821" t="s">
        <v>2541</v>
      </c>
      <c r="H39" s="828"/>
      <c r="I39" s="828"/>
      <c r="J39" s="828"/>
      <c r="K39" s="828"/>
      <c r="N39" s="829"/>
    </row>
    <row r="40" spans="1:14" ht="15.75" thickBot="1" x14ac:dyDescent="0.3">
      <c r="A40" s="1759"/>
      <c r="B40" s="1776"/>
      <c r="C40" s="1764"/>
      <c r="D40" s="1765"/>
      <c r="F40" s="1771"/>
      <c r="G40" s="821" t="s">
        <v>2542</v>
      </c>
      <c r="H40" s="828"/>
      <c r="I40" s="828"/>
      <c r="J40" s="828"/>
      <c r="K40" s="828"/>
      <c r="N40" s="829"/>
    </row>
    <row r="41" spans="1:14" ht="15.75" thickBot="1" x14ac:dyDescent="0.3">
      <c r="A41" s="1759"/>
      <c r="B41" s="1776"/>
      <c r="C41" s="1764"/>
      <c r="D41" s="1765"/>
      <c r="F41" s="1772"/>
      <c r="G41" s="821" t="s">
        <v>2543</v>
      </c>
      <c r="H41" s="828"/>
      <c r="I41" s="828"/>
      <c r="J41" s="828"/>
      <c r="K41" s="828"/>
      <c r="N41" s="829"/>
    </row>
    <row r="42" spans="1:14" ht="15.75" thickBot="1" x14ac:dyDescent="0.3">
      <c r="A42" s="1759"/>
      <c r="B42" s="1776"/>
      <c r="C42" s="1764"/>
      <c r="D42" s="1765"/>
      <c r="F42" s="1528" t="s">
        <v>2544</v>
      </c>
      <c r="G42" s="821" t="s">
        <v>2545</v>
      </c>
      <c r="H42" s="828"/>
      <c r="I42" s="828"/>
      <c r="J42" s="828"/>
      <c r="K42" s="828"/>
      <c r="N42" s="829"/>
    </row>
    <row r="43" spans="1:14" ht="15.75" thickBot="1" x14ac:dyDescent="0.3">
      <c r="A43" s="1759"/>
      <c r="B43" s="1776"/>
      <c r="C43" s="1764"/>
      <c r="D43" s="1765"/>
      <c r="F43" s="1769"/>
      <c r="G43" s="821" t="s">
        <v>2546</v>
      </c>
      <c r="H43" s="828"/>
      <c r="I43" s="828"/>
      <c r="J43" s="828"/>
      <c r="K43" s="828"/>
      <c r="N43" s="829"/>
    </row>
    <row r="44" spans="1:14" ht="15.75" thickBot="1" x14ac:dyDescent="0.3">
      <c r="A44" s="1759"/>
      <c r="B44" s="1776"/>
      <c r="C44" s="1764"/>
      <c r="D44" s="1765"/>
      <c r="F44" s="1769"/>
      <c r="G44" s="821" t="s">
        <v>2547</v>
      </c>
      <c r="H44" s="828"/>
      <c r="I44" s="828"/>
      <c r="J44" s="828"/>
      <c r="K44" s="828"/>
      <c r="N44" s="829"/>
    </row>
    <row r="45" spans="1:14" ht="35.1" customHeight="1" thickBot="1" x14ac:dyDescent="0.3">
      <c r="A45" s="831"/>
      <c r="B45" s="834"/>
      <c r="C45" s="832"/>
      <c r="D45" s="833"/>
      <c r="E45" s="830"/>
      <c r="F45" s="1773" t="s">
        <v>2548</v>
      </c>
      <c r="G45" s="1774"/>
      <c r="H45" s="828"/>
      <c r="I45" s="828"/>
      <c r="J45" s="828"/>
      <c r="K45" s="828"/>
      <c r="N45" s="829"/>
    </row>
    <row r="46" spans="1:14" ht="45.75" customHeight="1" thickBot="1" x14ac:dyDescent="0.3">
      <c r="A46" s="1775" t="s">
        <v>2551</v>
      </c>
      <c r="B46" s="1775" t="s">
        <v>1246</v>
      </c>
      <c r="C46" s="822" t="s">
        <v>2552</v>
      </c>
      <c r="D46" s="825" t="s">
        <v>1247</v>
      </c>
      <c r="E46" s="826" t="s">
        <v>2553</v>
      </c>
      <c r="F46" s="1761" t="s">
        <v>2535</v>
      </c>
      <c r="G46" s="1761"/>
      <c r="H46" s="827"/>
      <c r="I46" s="827"/>
      <c r="J46" s="827"/>
      <c r="K46" s="827"/>
      <c r="N46" s="829"/>
    </row>
    <row r="47" spans="1:14" ht="15.75" thickBot="1" x14ac:dyDescent="0.3">
      <c r="A47" s="1776"/>
      <c r="B47" s="1776"/>
      <c r="C47" s="1777" t="s">
        <v>2554</v>
      </c>
      <c r="D47" s="1778"/>
      <c r="E47" s="1779"/>
      <c r="F47" s="1769" t="s">
        <v>2536</v>
      </c>
      <c r="G47" s="823" t="s">
        <v>2537</v>
      </c>
      <c r="H47" s="828"/>
      <c r="I47" s="828"/>
      <c r="J47" s="828"/>
      <c r="K47" s="828"/>
      <c r="N47" s="829"/>
    </row>
    <row r="48" spans="1:14" ht="15.75" thickBot="1" x14ac:dyDescent="0.3">
      <c r="A48" s="1776"/>
      <c r="B48" s="1776"/>
      <c r="C48" s="1780"/>
      <c r="D48" s="1781"/>
      <c r="E48" s="1782"/>
      <c r="F48" s="1769"/>
      <c r="G48" s="821" t="s">
        <v>2538</v>
      </c>
      <c r="H48" s="828"/>
      <c r="I48" s="828"/>
      <c r="J48" s="828"/>
      <c r="K48" s="828"/>
      <c r="N48" s="829"/>
    </row>
    <row r="49" spans="1:14" ht="15.75" thickBot="1" x14ac:dyDescent="0.3">
      <c r="A49" s="1776"/>
      <c r="B49" s="1776"/>
      <c r="C49" s="1780"/>
      <c r="D49" s="1781"/>
      <c r="E49" s="1782"/>
      <c r="F49" s="1770"/>
      <c r="G49" s="821" t="s">
        <v>2539</v>
      </c>
      <c r="H49" s="828"/>
      <c r="I49" s="828"/>
      <c r="J49" s="828"/>
      <c r="K49" s="828"/>
      <c r="N49" s="829"/>
    </row>
    <row r="50" spans="1:14" ht="15.75" thickBot="1" x14ac:dyDescent="0.3">
      <c r="A50" s="1776"/>
      <c r="B50" s="1776"/>
      <c r="C50" s="1780"/>
      <c r="D50" s="1781"/>
      <c r="E50" s="1782"/>
      <c r="F50" s="1528" t="s">
        <v>2540</v>
      </c>
      <c r="G50" s="821" t="s">
        <v>50</v>
      </c>
      <c r="H50" s="828"/>
      <c r="I50" s="828"/>
      <c r="J50" s="828"/>
      <c r="K50" s="828"/>
      <c r="N50" s="829"/>
    </row>
    <row r="51" spans="1:14" ht="15.75" thickBot="1" x14ac:dyDescent="0.3">
      <c r="A51" s="1776"/>
      <c r="B51" s="1776"/>
      <c r="C51" s="1780"/>
      <c r="D51" s="1781"/>
      <c r="E51" s="1782"/>
      <c r="F51" s="1771"/>
      <c r="G51" s="821" t="s">
        <v>2541</v>
      </c>
      <c r="H51" s="828"/>
      <c r="I51" s="828"/>
      <c r="J51" s="828"/>
      <c r="K51" s="828"/>
      <c r="N51" s="829"/>
    </row>
    <row r="52" spans="1:14" ht="15.75" thickBot="1" x14ac:dyDescent="0.3">
      <c r="A52" s="1776"/>
      <c r="B52" s="1776"/>
      <c r="C52" s="1780"/>
      <c r="D52" s="1781"/>
      <c r="E52" s="1782"/>
      <c r="F52" s="1771"/>
      <c r="G52" s="821" t="s">
        <v>2542</v>
      </c>
      <c r="H52" s="828"/>
      <c r="I52" s="828"/>
      <c r="J52" s="828"/>
      <c r="K52" s="828"/>
      <c r="N52" s="829"/>
    </row>
    <row r="53" spans="1:14" ht="15.75" thickBot="1" x14ac:dyDescent="0.3">
      <c r="A53" s="1776"/>
      <c r="B53" s="1776"/>
      <c r="C53" s="1780"/>
      <c r="D53" s="1781"/>
      <c r="E53" s="1782"/>
      <c r="F53" s="1772"/>
      <c r="G53" s="821" t="s">
        <v>2543</v>
      </c>
      <c r="H53" s="828"/>
      <c r="I53" s="828"/>
      <c r="J53" s="828"/>
      <c r="K53" s="828"/>
      <c r="N53" s="829"/>
    </row>
    <row r="54" spans="1:14" ht="15.75" thickBot="1" x14ac:dyDescent="0.3">
      <c r="A54" s="1776"/>
      <c r="B54" s="1776"/>
      <c r="C54" s="1780"/>
      <c r="D54" s="1781"/>
      <c r="E54" s="1782"/>
      <c r="F54" s="1528" t="s">
        <v>2544</v>
      </c>
      <c r="G54" s="821" t="s">
        <v>2545</v>
      </c>
      <c r="H54" s="828"/>
      <c r="I54" s="828"/>
      <c r="J54" s="828"/>
      <c r="K54" s="828"/>
      <c r="N54" s="829"/>
    </row>
    <row r="55" spans="1:14" ht="15.75" thickBot="1" x14ac:dyDescent="0.3">
      <c r="A55" s="1776"/>
      <c r="B55" s="1776"/>
      <c r="C55" s="1780"/>
      <c r="D55" s="1781"/>
      <c r="E55" s="1782"/>
      <c r="F55" s="1769"/>
      <c r="G55" s="821" t="s">
        <v>2546</v>
      </c>
      <c r="H55" s="828"/>
      <c r="I55" s="828"/>
      <c r="J55" s="828"/>
      <c r="K55" s="828"/>
      <c r="N55" s="829"/>
    </row>
    <row r="56" spans="1:14" ht="15.75" thickBot="1" x14ac:dyDescent="0.3">
      <c r="A56" s="1776"/>
      <c r="B56" s="1776"/>
      <c r="C56" s="1780"/>
      <c r="D56" s="1781"/>
      <c r="E56" s="1782"/>
      <c r="F56" s="1769"/>
      <c r="G56" s="821" t="s">
        <v>2547</v>
      </c>
      <c r="H56" s="828"/>
      <c r="I56" s="828"/>
      <c r="J56" s="828"/>
      <c r="K56" s="828"/>
      <c r="N56" s="829"/>
    </row>
    <row r="57" spans="1:14" ht="35.1" customHeight="1" thickBot="1" x14ac:dyDescent="0.3">
      <c r="A57" s="835"/>
      <c r="B57" s="835"/>
      <c r="C57" s="836"/>
      <c r="D57" s="45"/>
      <c r="E57" s="837"/>
      <c r="F57" s="1783" t="s">
        <v>2548</v>
      </c>
      <c r="G57" s="1784"/>
      <c r="H57" s="828"/>
      <c r="I57" s="828"/>
      <c r="J57" s="828"/>
      <c r="K57" s="828"/>
      <c r="N57" s="829"/>
    </row>
    <row r="58" spans="1:14" ht="34.5" customHeight="1" thickBot="1" x14ac:dyDescent="0.3">
      <c r="A58" s="1775" t="s">
        <v>2555</v>
      </c>
      <c r="B58" s="1775" t="s">
        <v>1244</v>
      </c>
      <c r="C58" s="838" t="s">
        <v>2556</v>
      </c>
      <c r="D58" s="839" t="s">
        <v>1112</v>
      </c>
      <c r="E58" s="715" t="s">
        <v>2553</v>
      </c>
      <c r="F58" s="1786" t="s">
        <v>2535</v>
      </c>
      <c r="G58" s="1787"/>
      <c r="H58" s="827"/>
      <c r="I58" s="827"/>
      <c r="J58" s="827"/>
      <c r="K58" s="827"/>
      <c r="N58" s="829"/>
    </row>
    <row r="59" spans="1:14" ht="15.75" thickBot="1" x14ac:dyDescent="0.3">
      <c r="A59" s="1776"/>
      <c r="B59" s="1776"/>
      <c r="C59" s="1778" t="s">
        <v>2554</v>
      </c>
      <c r="D59" s="1778"/>
      <c r="E59" s="1779"/>
      <c r="F59" s="1769" t="s">
        <v>2536</v>
      </c>
      <c r="G59" s="823" t="s">
        <v>2537</v>
      </c>
      <c r="H59" s="828"/>
      <c r="I59" s="828"/>
      <c r="J59" s="828"/>
      <c r="K59" s="828"/>
      <c r="N59" s="829"/>
    </row>
    <row r="60" spans="1:14" ht="15.75" thickBot="1" x14ac:dyDescent="0.3">
      <c r="A60" s="1776"/>
      <c r="B60" s="1776"/>
      <c r="C60" s="1781"/>
      <c r="D60" s="1781"/>
      <c r="E60" s="1782"/>
      <c r="F60" s="1769"/>
      <c r="G60" s="821" t="s">
        <v>2538</v>
      </c>
      <c r="H60" s="828"/>
      <c r="I60" s="828"/>
      <c r="J60" s="828"/>
      <c r="K60" s="828"/>
      <c r="N60" s="829"/>
    </row>
    <row r="61" spans="1:14" ht="15.75" thickBot="1" x14ac:dyDescent="0.3">
      <c r="A61" s="1776"/>
      <c r="B61" s="1776"/>
      <c r="C61" s="1781"/>
      <c r="D61" s="1781"/>
      <c r="E61" s="1782"/>
      <c r="F61" s="1770"/>
      <c r="G61" s="821" t="s">
        <v>2539</v>
      </c>
      <c r="H61" s="828"/>
      <c r="I61" s="828"/>
      <c r="J61" s="828"/>
      <c r="K61" s="828"/>
      <c r="N61" s="829"/>
    </row>
    <row r="62" spans="1:14" ht="15.75" thickBot="1" x14ac:dyDescent="0.3">
      <c r="A62" s="1776"/>
      <c r="B62" s="1776"/>
      <c r="C62" s="1781"/>
      <c r="D62" s="1781"/>
      <c r="E62" s="1782"/>
      <c r="F62" s="1528" t="s">
        <v>2540</v>
      </c>
      <c r="G62" s="821" t="s">
        <v>50</v>
      </c>
      <c r="H62" s="828"/>
      <c r="I62" s="828"/>
      <c r="J62" s="828"/>
      <c r="K62" s="828"/>
      <c r="N62" s="829"/>
    </row>
    <row r="63" spans="1:14" ht="15.75" thickBot="1" x14ac:dyDescent="0.3">
      <c r="A63" s="1776"/>
      <c r="B63" s="1776"/>
      <c r="C63" s="1781"/>
      <c r="D63" s="1781"/>
      <c r="E63" s="1782"/>
      <c r="F63" s="1771"/>
      <c r="G63" s="821" t="s">
        <v>2541</v>
      </c>
      <c r="H63" s="828"/>
      <c r="I63" s="828"/>
      <c r="J63" s="828"/>
      <c r="K63" s="828"/>
      <c r="N63" s="829"/>
    </row>
    <row r="64" spans="1:14" ht="15.75" thickBot="1" x14ac:dyDescent="0.3">
      <c r="A64" s="1776"/>
      <c r="B64" s="1776"/>
      <c r="C64" s="1781"/>
      <c r="D64" s="1781"/>
      <c r="E64" s="1782"/>
      <c r="F64" s="1771"/>
      <c r="G64" s="821" t="s">
        <v>2542</v>
      </c>
      <c r="H64" s="828"/>
      <c r="I64" s="828"/>
      <c r="J64" s="828"/>
      <c r="K64" s="828"/>
      <c r="N64" s="829"/>
    </row>
    <row r="65" spans="1:14" ht="15.75" thickBot="1" x14ac:dyDescent="0.3">
      <c r="A65" s="1776"/>
      <c r="B65" s="1776"/>
      <c r="C65" s="1781"/>
      <c r="D65" s="1781"/>
      <c r="E65" s="1782"/>
      <c r="F65" s="1772"/>
      <c r="G65" s="821" t="s">
        <v>2543</v>
      </c>
      <c r="H65" s="828"/>
      <c r="I65" s="828"/>
      <c r="J65" s="828"/>
      <c r="K65" s="828"/>
      <c r="N65" s="829"/>
    </row>
    <row r="66" spans="1:14" ht="15.75" thickBot="1" x14ac:dyDescent="0.3">
      <c r="A66" s="1776"/>
      <c r="B66" s="1776"/>
      <c r="C66" s="1781"/>
      <c r="D66" s="1781"/>
      <c r="E66" s="1782"/>
      <c r="F66" s="1528" t="s">
        <v>2544</v>
      </c>
      <c r="G66" s="821" t="s">
        <v>2545</v>
      </c>
      <c r="H66" s="828"/>
      <c r="I66" s="828"/>
      <c r="J66" s="828"/>
      <c r="K66" s="828"/>
      <c r="N66" s="829"/>
    </row>
    <row r="67" spans="1:14" ht="15.75" thickBot="1" x14ac:dyDescent="0.3">
      <c r="A67" s="1776"/>
      <c r="B67" s="1776"/>
      <c r="C67" s="1781"/>
      <c r="D67" s="1781"/>
      <c r="E67" s="1782"/>
      <c r="F67" s="1769"/>
      <c r="G67" s="821" t="s">
        <v>2546</v>
      </c>
      <c r="H67" s="828"/>
      <c r="I67" s="828"/>
      <c r="J67" s="828"/>
      <c r="K67" s="828"/>
      <c r="N67" s="829"/>
    </row>
    <row r="68" spans="1:14" ht="15.75" thickBot="1" x14ac:dyDescent="0.3">
      <c r="A68" s="1776"/>
      <c r="B68" s="1776"/>
      <c r="C68" s="1781"/>
      <c r="D68" s="1781"/>
      <c r="E68" s="1782"/>
      <c r="F68" s="1770"/>
      <c r="G68" s="285" t="s">
        <v>2547</v>
      </c>
      <c r="H68" s="828"/>
      <c r="I68" s="828"/>
      <c r="J68" s="828"/>
      <c r="K68" s="828"/>
      <c r="N68" s="829"/>
    </row>
    <row r="69" spans="1:14" ht="35.1" customHeight="1" thickBot="1" x14ac:dyDescent="0.3">
      <c r="A69" s="1785"/>
      <c r="B69" s="1785"/>
      <c r="C69" s="1788"/>
      <c r="D69" s="1788"/>
      <c r="E69" s="1789"/>
      <c r="F69" s="1773" t="s">
        <v>2548</v>
      </c>
      <c r="G69" s="1774"/>
      <c r="H69" s="828"/>
      <c r="I69" s="828"/>
      <c r="J69" s="828"/>
      <c r="K69" s="828"/>
      <c r="N69" s="829"/>
    </row>
  </sheetData>
  <sheetProtection selectLockedCells="1"/>
  <dataConsolidate/>
  <mergeCells count="53">
    <mergeCell ref="F57:G57"/>
    <mergeCell ref="A58:A69"/>
    <mergeCell ref="B58:B69"/>
    <mergeCell ref="F58:G58"/>
    <mergeCell ref="C59:E69"/>
    <mergeCell ref="F59:F61"/>
    <mergeCell ref="F62:F65"/>
    <mergeCell ref="F66:F68"/>
    <mergeCell ref="F69:G69"/>
    <mergeCell ref="F45:G45"/>
    <mergeCell ref="A46:A56"/>
    <mergeCell ref="B46:B56"/>
    <mergeCell ref="F46:G46"/>
    <mergeCell ref="C47:E56"/>
    <mergeCell ref="F47:F49"/>
    <mergeCell ref="F50:F53"/>
    <mergeCell ref="F54:F56"/>
    <mergeCell ref="F33:G33"/>
    <mergeCell ref="A34:A44"/>
    <mergeCell ref="B34:B44"/>
    <mergeCell ref="F34:G34"/>
    <mergeCell ref="C35:D44"/>
    <mergeCell ref="F35:F37"/>
    <mergeCell ref="F38:F41"/>
    <mergeCell ref="F42:F44"/>
    <mergeCell ref="A22:A32"/>
    <mergeCell ref="B22:B32"/>
    <mergeCell ref="F22:G22"/>
    <mergeCell ref="C23:D32"/>
    <mergeCell ref="F23:F25"/>
    <mergeCell ref="F26:F29"/>
    <mergeCell ref="F30:F32"/>
    <mergeCell ref="A10:A21"/>
    <mergeCell ref="B10:B21"/>
    <mergeCell ref="F10:G10"/>
    <mergeCell ref="C11:D21"/>
    <mergeCell ref="F11:F13"/>
    <mergeCell ref="F14:F17"/>
    <mergeCell ref="F18:F20"/>
    <mergeCell ref="F21:G21"/>
    <mergeCell ref="A5:K5"/>
    <mergeCell ref="A7:A9"/>
    <mergeCell ref="B7:B9"/>
    <mergeCell ref="C7:C9"/>
    <mergeCell ref="D7:D9"/>
    <mergeCell ref="E7:E9"/>
    <mergeCell ref="F7:G9"/>
    <mergeCell ref="H7:H8"/>
    <mergeCell ref="I7:I8"/>
    <mergeCell ref="J7:J8"/>
    <mergeCell ref="K7:K8"/>
    <mergeCell ref="H9:I9"/>
    <mergeCell ref="J9:K9"/>
  </mergeCells>
  <conditionalFormatting sqref="H11:K21">
    <cfRule type="expression" dxfId="100" priority="5">
      <formula>LEN(TRIM(H11))=0</formula>
    </cfRule>
  </conditionalFormatting>
  <conditionalFormatting sqref="H23:K33">
    <cfRule type="expression" dxfId="99" priority="4">
      <formula>LEN(TRIM(H23))=0</formula>
    </cfRule>
  </conditionalFormatting>
  <conditionalFormatting sqref="H35:K45">
    <cfRule type="expression" dxfId="98" priority="3">
      <formula>LEN(TRIM(H35))=0</formula>
    </cfRule>
  </conditionalFormatting>
  <conditionalFormatting sqref="H47:K57">
    <cfRule type="expression" dxfId="97" priority="2">
      <formula>LEN(TRIM(H47))=0</formula>
    </cfRule>
  </conditionalFormatting>
  <conditionalFormatting sqref="H59:K69">
    <cfRule type="expression" dxfId="96" priority="1">
      <formula>LEN(TRIM(H59))=0</formula>
    </cfRule>
  </conditionalFormatting>
  <dataValidations count="1">
    <dataValidation errorStyle="information" allowBlank="1" showInputMessage="1" showErrorMessage="1" errorTitle="Kennzahl" promptTitle="Kennzahl" sqref="A7 B7:B8" xr:uid="{00000000-0002-0000-2E00-000000000000}"/>
  </dataValidations>
  <pageMargins left="0.59055118110236227" right="3.937007874015748E-2" top="0.39370078740157483" bottom="0.39370078740157483" header="0.11811023622047245" footer="0.11811023622047245"/>
  <pageSetup paperSize="9" scale="77" fitToHeight="0" orientation="portrait" r:id="rId1"/>
  <headerFooter>
    <oddFooter>&amp;L&amp;"Arial,Standard"&amp;7
&amp;F&amp;C&amp;"Arial,Standard"&amp;7
 © DKG  Alle Rechte vorbehalten&amp;R&amp;"Arial,Standard"&amp;7
&amp;P</oddFooter>
  </headerFooter>
  <rowBreaks count="1" manualBreakCount="1">
    <brk id="33" max="16383" man="1"/>
  </rowBreaks>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47"/>
  <sheetViews>
    <sheetView workbookViewId="0"/>
  </sheetViews>
  <sheetFormatPr baseColWidth="10" defaultColWidth="9" defaultRowHeight="14.25" x14ac:dyDescent="0.2"/>
  <cols>
    <col min="1" max="1" width="3.140625" style="74" customWidth="1"/>
    <col min="2" max="2" width="62.85546875" style="74" customWidth="1"/>
    <col min="3" max="4" width="31.85546875" style="74" customWidth="1"/>
    <col min="5" max="6" width="16.7109375" style="74" customWidth="1"/>
    <col min="7" max="16384" width="9" style="74"/>
  </cols>
  <sheetData>
    <row r="1" spans="1:12" x14ac:dyDescent="0.2">
      <c r="A1" s="268"/>
    </row>
    <row r="3" spans="1:12" ht="48.75" customHeight="1" x14ac:dyDescent="0.25">
      <c r="B3" s="1735" t="s">
        <v>2438</v>
      </c>
      <c r="C3" s="1735"/>
      <c r="E3" s="62"/>
      <c r="F3" s="62"/>
      <c r="G3" s="62"/>
    </row>
    <row r="4" spans="1:12" ht="32.25" customHeight="1" x14ac:dyDescent="0.25">
      <c r="B4" s="818" t="s">
        <v>2448</v>
      </c>
      <c r="C4" s="207"/>
      <c r="D4" s="62"/>
      <c r="E4" s="84"/>
      <c r="G4" s="85"/>
    </row>
    <row r="5" spans="1:12" ht="14.25" customHeight="1" x14ac:dyDescent="0.2">
      <c r="B5" s="206"/>
      <c r="C5" s="206"/>
      <c r="D5" s="6"/>
      <c r="E5" s="84"/>
      <c r="G5" s="84"/>
      <c r="I5" s="83"/>
      <c r="J5" s="83"/>
      <c r="K5" s="83"/>
      <c r="L5" s="83"/>
    </row>
    <row r="6" spans="1:12" ht="14.25" customHeight="1" x14ac:dyDescent="0.2">
      <c r="B6" s="105"/>
      <c r="C6" s="6"/>
      <c r="D6" s="6"/>
      <c r="E6" s="41"/>
      <c r="G6" s="84"/>
      <c r="I6" s="83"/>
      <c r="J6" s="83"/>
      <c r="K6" s="83"/>
      <c r="L6" s="83"/>
    </row>
    <row r="7" spans="1:12" ht="38.25" customHeight="1" x14ac:dyDescent="0.2">
      <c r="B7" s="1720" t="s">
        <v>3632</v>
      </c>
      <c r="C7" s="1720"/>
      <c r="D7" s="6"/>
      <c r="E7" s="41"/>
      <c r="F7" s="6"/>
      <c r="G7" s="86"/>
      <c r="I7" s="6"/>
      <c r="J7" s="83"/>
      <c r="K7" s="83"/>
      <c r="L7" s="83"/>
    </row>
    <row r="8" spans="1:12" ht="25.5" x14ac:dyDescent="0.2">
      <c r="B8" s="749" t="s">
        <v>2152</v>
      </c>
      <c r="C8" s="638"/>
      <c r="D8" s="6"/>
      <c r="E8" s="41" t="str">
        <f>Inhalt!$C$7</f>
        <v>V. OncoBox: N1.1.1 (231215)</v>
      </c>
      <c r="G8" s="86"/>
      <c r="H8" s="6"/>
      <c r="I8" s="6"/>
      <c r="J8" s="83"/>
      <c r="K8" s="83"/>
      <c r="L8" s="83"/>
    </row>
    <row r="9" spans="1:12" ht="15.75" x14ac:dyDescent="0.2">
      <c r="C9" s="6"/>
      <c r="E9" s="41" t="str">
        <f>Inhalt!$C$8</f>
        <v>V. Spezifikation: N1.1.1 (231215)</v>
      </c>
      <c r="G9" s="86"/>
      <c r="H9" s="6"/>
      <c r="I9" s="6"/>
    </row>
    <row r="10" spans="1:12" x14ac:dyDescent="0.2">
      <c r="E10" s="154"/>
      <c r="G10" s="41"/>
    </row>
    <row r="11" spans="1:12" ht="27" customHeight="1" x14ac:dyDescent="0.25">
      <c r="E11" s="1590" t="s">
        <v>1735</v>
      </c>
      <c r="F11" s="1591"/>
    </row>
    <row r="12" spans="1:12" ht="27" customHeight="1" x14ac:dyDescent="0.25">
      <c r="E12" s="771"/>
      <c r="F12" s="17"/>
    </row>
    <row r="40" spans="2:6" ht="31.5" x14ac:dyDescent="0.25">
      <c r="B40" s="743" t="s">
        <v>2463</v>
      </c>
    </row>
    <row r="43" spans="2:6" ht="25.5" x14ac:dyDescent="0.2">
      <c r="B43" s="744" t="s">
        <v>2461</v>
      </c>
    </row>
    <row r="44" spans="2:6" ht="81.75" customHeight="1" x14ac:dyDescent="0.2">
      <c r="B44" s="1650" t="s">
        <v>3076</v>
      </c>
      <c r="C44" s="1721"/>
      <c r="D44" s="1650" t="s">
        <v>3273</v>
      </c>
      <c r="E44" s="1652"/>
      <c r="F44" s="1653"/>
    </row>
    <row r="45" spans="2:6" ht="48.75" customHeight="1" x14ac:dyDescent="0.2">
      <c r="B45" s="1650" t="s">
        <v>3077</v>
      </c>
      <c r="C45" s="1721"/>
      <c r="D45" s="1650" t="s">
        <v>3078</v>
      </c>
      <c r="E45" s="1652"/>
      <c r="F45" s="1653"/>
    </row>
    <row r="46" spans="2:6" ht="62.25" customHeight="1" x14ac:dyDescent="0.2">
      <c r="B46" s="1650" t="s">
        <v>3272</v>
      </c>
      <c r="C46" s="1721"/>
      <c r="D46" s="1650" t="s">
        <v>3079</v>
      </c>
      <c r="E46" s="1652"/>
      <c r="F46" s="1653"/>
    </row>
    <row r="47" spans="2:6" ht="41.25" customHeight="1" x14ac:dyDescent="0.2">
      <c r="B47" s="1650" t="s">
        <v>3080</v>
      </c>
      <c r="C47" s="1721"/>
      <c r="D47" s="1650" t="s">
        <v>3676</v>
      </c>
      <c r="E47" s="1652"/>
      <c r="F47" s="1653"/>
    </row>
  </sheetData>
  <sheetProtection algorithmName="SHA-512" hashValue="6mMqgb45+2WrzV47EvtGi3WX/47rYwFMX2hLbPWTJKuHbI9hxI0pLFBuYV2NfdHgF9noTj1anjsrMMzKByol9g==" saltValue="RmNKXDoG6t5ZQuHz7HPNNA==" spinCount="100000" sheet="1" objects="1" scenarios="1"/>
  <mergeCells count="11">
    <mergeCell ref="B47:C47"/>
    <mergeCell ref="D47:F47"/>
    <mergeCell ref="B44:C44"/>
    <mergeCell ref="D44:F44"/>
    <mergeCell ref="B3:C3"/>
    <mergeCell ref="E11:F11"/>
    <mergeCell ref="B45:C45"/>
    <mergeCell ref="D45:F45"/>
    <mergeCell ref="B46:C46"/>
    <mergeCell ref="D46:F46"/>
    <mergeCell ref="B7:C7"/>
  </mergeCells>
  <hyperlinks>
    <hyperlink ref="E11" location="Inhalt!A1" display="Zurück zum Inhaltsverzeichnis" xr:uid="{00000000-0004-0000-2F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8"/>
  <sheetViews>
    <sheetView workbookViewId="0">
      <selection activeCell="D10" sqref="D10"/>
    </sheetView>
  </sheetViews>
  <sheetFormatPr baseColWidth="10" defaultRowHeight="15" x14ac:dyDescent="0.25"/>
  <cols>
    <col min="1" max="1" width="3.140625" customWidth="1"/>
    <col min="2" max="2" width="23.28515625" customWidth="1"/>
    <col min="3" max="3" width="39.85546875" customWidth="1"/>
    <col min="4" max="4" width="35.5703125" customWidth="1"/>
    <col min="5" max="5" width="15" customWidth="1"/>
    <col min="6" max="6" width="17.28515625" customWidth="1"/>
  </cols>
  <sheetData>
    <row r="1" spans="1:6" x14ac:dyDescent="0.25">
      <c r="A1" s="268"/>
      <c r="B1" s="74"/>
      <c r="C1" s="74"/>
      <c r="D1" s="74"/>
      <c r="E1" s="74"/>
      <c r="F1" s="74"/>
    </row>
    <row r="2" spans="1:6" x14ac:dyDescent="0.25">
      <c r="A2" s="74"/>
      <c r="B2" s="74"/>
      <c r="C2" s="74"/>
      <c r="D2" s="74"/>
      <c r="E2" s="74"/>
      <c r="F2" s="74"/>
    </row>
    <row r="3" spans="1:6" ht="41.25" customHeight="1" x14ac:dyDescent="0.25">
      <c r="A3" s="74"/>
      <c r="B3" s="1735" t="s">
        <v>2438</v>
      </c>
      <c r="C3" s="1735"/>
      <c r="D3" s="74"/>
      <c r="E3" s="62"/>
      <c r="F3" s="62"/>
    </row>
    <row r="4" spans="1:6" ht="26.25" x14ac:dyDescent="0.25">
      <c r="A4" s="74"/>
      <c r="B4" s="818" t="s">
        <v>2448</v>
      </c>
      <c r="C4" s="207"/>
      <c r="D4" s="62"/>
      <c r="E4" s="84"/>
      <c r="F4" s="74"/>
    </row>
    <row r="5" spans="1:6" ht="15.75" x14ac:dyDescent="0.25">
      <c r="A5" s="74"/>
      <c r="B5" s="6"/>
      <c r="C5" s="6"/>
      <c r="D5" s="6"/>
      <c r="E5" s="84"/>
      <c r="F5" s="74"/>
    </row>
    <row r="6" spans="1:6" ht="15.75" x14ac:dyDescent="0.25">
      <c r="A6" s="74"/>
      <c r="B6" s="105"/>
      <c r="C6" s="6"/>
      <c r="D6" s="6"/>
      <c r="E6" s="41"/>
      <c r="F6" s="74"/>
    </row>
    <row r="7" spans="1:6" ht="30.75" customHeight="1" x14ac:dyDescent="0.25">
      <c r="A7" s="74"/>
      <c r="B7" s="1801" t="s">
        <v>3633</v>
      </c>
      <c r="C7" s="1801"/>
      <c r="D7" s="6"/>
      <c r="E7" s="41"/>
      <c r="F7" s="6"/>
    </row>
    <row r="8" spans="1:6" ht="32.25" customHeight="1" x14ac:dyDescent="0.25">
      <c r="A8" s="74"/>
      <c r="B8" s="1797" t="s">
        <v>2152</v>
      </c>
      <c r="C8" s="1798"/>
      <c r="D8" s="6"/>
      <c r="E8" s="41" t="str">
        <f>Inhalt!$C$7</f>
        <v>V. OncoBox: N1.1.1 (231215)</v>
      </c>
      <c r="F8" s="74"/>
    </row>
    <row r="9" spans="1:6" ht="15.75" x14ac:dyDescent="0.25">
      <c r="A9" s="74"/>
      <c r="B9" s="74"/>
      <c r="C9" s="1026"/>
      <c r="D9" s="74"/>
      <c r="E9" s="41" t="str">
        <f>Inhalt!$C$8</f>
        <v>V. Spezifikation: N1.1.1 (231215)</v>
      </c>
      <c r="F9" s="74"/>
    </row>
    <row r="10" spans="1:6" ht="75.75" customHeight="1" x14ac:dyDescent="0.25">
      <c r="A10" s="74"/>
      <c r="B10" s="1799" t="s">
        <v>3701</v>
      </c>
      <c r="C10" s="1799"/>
      <c r="D10" s="74"/>
      <c r="E10" s="154"/>
      <c r="F10" s="74"/>
    </row>
    <row r="11" spans="1:6" ht="31.5" customHeight="1" x14ac:dyDescent="0.25">
      <c r="A11" s="74"/>
      <c r="B11" s="1800" t="s">
        <v>3702</v>
      </c>
      <c r="C11" s="1800"/>
      <c r="D11" s="74"/>
      <c r="E11" s="1590" t="s">
        <v>1735</v>
      </c>
      <c r="F11" s="1591"/>
    </row>
    <row r="12" spans="1:6" x14ac:dyDescent="0.25">
      <c r="A12" s="74"/>
      <c r="B12" s="1800"/>
      <c r="C12" s="1800"/>
      <c r="D12" s="74"/>
      <c r="E12" s="74"/>
      <c r="F12" s="74"/>
    </row>
    <row r="13" spans="1:6" x14ac:dyDescent="0.25">
      <c r="A13" s="74"/>
      <c r="B13" s="1800"/>
      <c r="C13" s="1800"/>
      <c r="D13" s="74"/>
      <c r="E13" s="74"/>
      <c r="F13" s="74"/>
    </row>
    <row r="14" spans="1:6" x14ac:dyDescent="0.25">
      <c r="A14" s="74"/>
      <c r="B14" s="1028"/>
      <c r="C14" s="1028"/>
      <c r="D14" s="74"/>
      <c r="E14" s="74"/>
      <c r="F14" s="74"/>
    </row>
    <row r="15" spans="1:6" x14ac:dyDescent="0.25">
      <c r="A15" s="74"/>
      <c r="B15" s="1028"/>
      <c r="C15" s="1028"/>
      <c r="D15" s="74"/>
      <c r="E15" s="74"/>
      <c r="F15" s="74"/>
    </row>
    <row r="16" spans="1:6" ht="26.25" x14ac:dyDescent="0.25">
      <c r="A16" s="74"/>
      <c r="B16" s="744" t="s">
        <v>2461</v>
      </c>
      <c r="C16" s="74"/>
      <c r="D16" s="74"/>
      <c r="E16" s="74"/>
      <c r="F16" s="74"/>
    </row>
    <row r="17" spans="1:6" ht="81.75" customHeight="1" x14ac:dyDescent="0.25">
      <c r="A17" s="74"/>
      <c r="B17" s="1685" t="s">
        <v>3703</v>
      </c>
      <c r="C17" s="1794"/>
      <c r="D17" s="1685" t="s">
        <v>2991</v>
      </c>
      <c r="E17" s="1795"/>
      <c r="F17" s="1796"/>
    </row>
    <row r="18" spans="1:6" x14ac:dyDescent="0.25">
      <c r="A18" s="74"/>
      <c r="B18" s="1790"/>
      <c r="C18" s="1791"/>
      <c r="D18" s="1711"/>
      <c r="E18" s="1792"/>
      <c r="F18" s="1793"/>
    </row>
  </sheetData>
  <sheetProtection algorithmName="SHA-512" hashValue="YkrG+mqkKhR0uSZ2qhN18d4yWNtFgVSrhkLFPENcbhZH22HHcoT9auTHqr+KtEoOM/16MvYmGywINIznhvcW6g==" saltValue="MPu7y3ZTEP717wgVCrB5Uw==" spinCount="100000" sheet="1" objects="1" scenarios="1"/>
  <mergeCells count="10">
    <mergeCell ref="B18:C18"/>
    <mergeCell ref="D18:F18"/>
    <mergeCell ref="B17:C17"/>
    <mergeCell ref="D17:F17"/>
    <mergeCell ref="B3:C3"/>
    <mergeCell ref="B8:C8"/>
    <mergeCell ref="B10:C10"/>
    <mergeCell ref="B11:C13"/>
    <mergeCell ref="E11:F11"/>
    <mergeCell ref="B7:C7"/>
  </mergeCells>
  <hyperlinks>
    <hyperlink ref="E11" location="Inhalt!A1" display="Zurück zum Inhaltsverzeichnis" xr:uid="{00000000-0004-0000-3000-000000000000}"/>
  </hyperlinks>
  <pageMargins left="0.7" right="0.7" top="0.78740157499999996" bottom="0.78740157499999996"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119"/>
  <sheetViews>
    <sheetView workbookViewId="0">
      <selection activeCell="D23" sqref="D23"/>
    </sheetView>
  </sheetViews>
  <sheetFormatPr baseColWidth="10" defaultColWidth="9" defaultRowHeight="14.25" x14ac:dyDescent="0.2"/>
  <cols>
    <col min="1" max="1" width="12" style="269" customWidth="1"/>
    <col min="2" max="2" width="4.7109375" style="269" customWidth="1"/>
    <col min="3" max="7" width="5.7109375" style="269" customWidth="1"/>
    <col min="8" max="8" width="0.42578125" style="269" customWidth="1"/>
    <col min="9" max="9" width="4.7109375" style="269" customWidth="1"/>
    <col min="10" max="12" width="5.28515625" style="269" customWidth="1"/>
    <col min="13" max="13" width="7.7109375" style="269" customWidth="1"/>
    <col min="14" max="14" width="0.42578125" style="269" customWidth="1"/>
    <col min="15" max="15" width="5.7109375" style="269" customWidth="1"/>
    <col min="16" max="16" width="6.7109375" style="269" hidden="1" customWidth="1"/>
    <col min="17" max="23" width="5.28515625" style="269" customWidth="1"/>
    <col min="24" max="24" width="0.5703125" style="269" customWidth="1"/>
    <col min="25" max="25" width="7.42578125" style="269" customWidth="1"/>
    <col min="26" max="26" width="7.42578125" style="105" customWidth="1"/>
    <col min="27" max="28" width="8.42578125" style="269" customWidth="1"/>
    <col min="29" max="213" width="11.42578125" style="269" customWidth="1"/>
    <col min="214" max="16384" width="9" style="269"/>
  </cols>
  <sheetData>
    <row r="1" spans="1:44" ht="9.9499999999999993" customHeight="1" x14ac:dyDescent="0.2">
      <c r="C1" s="270"/>
      <c r="J1" s="271"/>
      <c r="K1" s="271"/>
      <c r="L1" s="271"/>
      <c r="M1" s="271"/>
      <c r="N1" s="271"/>
      <c r="O1" s="271"/>
      <c r="P1" s="271"/>
      <c r="Q1" s="271"/>
      <c r="R1" s="271"/>
    </row>
    <row r="2" spans="1:44" ht="12.95" customHeight="1" x14ac:dyDescent="0.2">
      <c r="A2" s="274" t="s">
        <v>3677</v>
      </c>
      <c r="B2" s="105"/>
      <c r="C2" s="105"/>
      <c r="D2" s="105"/>
      <c r="E2" s="105"/>
      <c r="F2" s="105"/>
      <c r="G2" s="105"/>
      <c r="H2" s="105"/>
      <c r="I2" s="105"/>
      <c r="J2" s="274"/>
      <c r="K2" s="274"/>
      <c r="L2" s="274"/>
      <c r="M2" s="274"/>
      <c r="N2" s="274"/>
      <c r="O2" s="274"/>
      <c r="P2" s="271"/>
      <c r="Q2" s="271"/>
      <c r="R2" s="271"/>
    </row>
    <row r="3" spans="1:44" ht="16.5" x14ac:dyDescent="0.25">
      <c r="A3" s="884" t="s">
        <v>3281</v>
      </c>
      <c r="B3" s="105"/>
      <c r="C3" s="105"/>
      <c r="D3" s="105"/>
      <c r="E3" s="105"/>
      <c r="F3" s="105"/>
      <c r="G3" s="105"/>
      <c r="H3" s="105"/>
      <c r="I3" s="105"/>
      <c r="J3" s="274"/>
      <c r="K3" s="274"/>
      <c r="L3" s="274"/>
      <c r="M3" s="274"/>
      <c r="N3" s="274"/>
      <c r="O3" s="274"/>
      <c r="P3" s="271"/>
      <c r="R3" s="787"/>
      <c r="S3" s="787"/>
      <c r="T3" s="787"/>
      <c r="U3" s="787"/>
    </row>
    <row r="4" spans="1:44" x14ac:dyDescent="0.2">
      <c r="A4" s="788" t="s">
        <v>2509</v>
      </c>
      <c r="J4" s="271"/>
      <c r="K4" s="271"/>
      <c r="L4" s="271"/>
      <c r="M4" s="271"/>
      <c r="N4" s="271"/>
      <c r="O4" s="271"/>
      <c r="P4" s="271"/>
      <c r="R4" s="787"/>
      <c r="S4" s="787"/>
      <c r="T4" s="787"/>
      <c r="U4" s="787"/>
      <c r="AL4" s="272"/>
      <c r="AM4" s="272"/>
      <c r="AN4" s="272"/>
      <c r="AO4" s="272"/>
      <c r="AP4" s="272"/>
      <c r="AQ4" s="272"/>
    </row>
    <row r="5" spans="1:44" ht="15" customHeight="1" x14ac:dyDescent="0.2">
      <c r="O5" s="271"/>
      <c r="P5" s="271"/>
      <c r="AL5" s="272"/>
      <c r="AM5" s="272"/>
      <c r="AN5" s="272"/>
      <c r="AO5" s="272"/>
      <c r="AP5" s="272"/>
      <c r="AQ5" s="272"/>
    </row>
    <row r="6" spans="1:44" s="273" customFormat="1" ht="15" customHeight="1" x14ac:dyDescent="0.25">
      <c r="B6" s="328" t="s">
        <v>725</v>
      </c>
      <c r="D6" s="269"/>
      <c r="F6" s="1846" t="str">
        <f>IF([12]Basisdaten!B8=0,"",[12]Basisdaten!B8)</f>
        <v/>
      </c>
      <c r="G6" s="1847"/>
      <c r="H6" s="1848"/>
      <c r="I6" s="1848"/>
      <c r="J6" s="1848"/>
      <c r="K6" s="1848"/>
      <c r="L6" s="1848"/>
      <c r="M6" s="1848"/>
      <c r="N6" s="1848"/>
      <c r="O6" s="1849"/>
      <c r="P6" s="1849"/>
      <c r="Q6" s="1849"/>
      <c r="R6" s="1849"/>
      <c r="S6" s="1849"/>
      <c r="T6" s="1849"/>
      <c r="U6" s="1849"/>
      <c r="V6" s="1849"/>
      <c r="W6" s="1850"/>
      <c r="Z6" s="274"/>
      <c r="AA6" s="41" t="str">
        <f>Inhalt!$C$7</f>
        <v>V. OncoBox: N1.1.1 (231215)</v>
      </c>
      <c r="AB6" s="74"/>
      <c r="AC6" s="74"/>
      <c r="AD6" s="74"/>
      <c r="AE6" s="74"/>
      <c r="AF6" s="74"/>
      <c r="AL6" s="272"/>
      <c r="AM6" s="272"/>
      <c r="AN6" s="272"/>
      <c r="AO6" s="272"/>
      <c r="AP6" s="272"/>
      <c r="AQ6" s="272"/>
    </row>
    <row r="7" spans="1:44" s="273" customFormat="1" ht="18" customHeight="1" x14ac:dyDescent="0.2">
      <c r="B7" s="329"/>
      <c r="C7" s="330"/>
      <c r="D7" s="269"/>
      <c r="E7" s="269"/>
      <c r="F7" s="269"/>
      <c r="G7" s="269"/>
      <c r="H7" s="150"/>
      <c r="I7" s="275"/>
      <c r="J7" s="275"/>
      <c r="K7" s="275"/>
      <c r="AA7" s="41" t="str">
        <f>Inhalt!$C$8</f>
        <v>V. Spezifikation: N1.1.1 (231215)</v>
      </c>
      <c r="AB7" s="74"/>
      <c r="AC7" s="74"/>
      <c r="AD7" s="74"/>
      <c r="AE7" s="74"/>
      <c r="AF7" s="74"/>
      <c r="AL7" s="272"/>
      <c r="AM7" s="272"/>
      <c r="AN7" s="272"/>
      <c r="AO7" s="272"/>
      <c r="AP7" s="272"/>
      <c r="AQ7" s="272"/>
    </row>
    <row r="8" spans="1:44" s="273" customFormat="1" ht="15" customHeight="1" x14ac:dyDescent="0.25">
      <c r="B8" s="331" t="s">
        <v>726</v>
      </c>
      <c r="C8" s="332"/>
      <c r="D8" s="269"/>
      <c r="F8" s="1851" t="e">
        <f>IF([12]Basisdaten!B6=0,"",[12]Basisdaten!B6)</f>
        <v>#REF!</v>
      </c>
      <c r="G8" s="1852"/>
      <c r="H8" s="1849"/>
      <c r="I8" s="1849"/>
      <c r="J8" s="1850"/>
      <c r="Q8" s="276" t="s">
        <v>727</v>
      </c>
      <c r="T8" s="1853" t="e">
        <f>IF([12]Basisdaten!G12=0,"",[12]Basisdaten!G12)</f>
        <v>#REF!</v>
      </c>
      <c r="U8" s="1854"/>
      <c r="V8" s="1854"/>
      <c r="W8" s="1850"/>
      <c r="AA8" s="74"/>
      <c r="AB8" s="74"/>
      <c r="AC8" s="74"/>
      <c r="AD8" s="74"/>
      <c r="AE8" s="74"/>
      <c r="AF8" s="74"/>
      <c r="AL8" s="272"/>
      <c r="AM8" s="272"/>
      <c r="AN8" s="272"/>
      <c r="AO8" s="272"/>
      <c r="AP8" s="272"/>
      <c r="AQ8" s="272"/>
    </row>
    <row r="9" spans="1:44" s="273" customFormat="1" ht="24" customHeight="1" x14ac:dyDescent="0.2">
      <c r="B9" s="331"/>
      <c r="C9" s="332"/>
      <c r="D9" s="269"/>
      <c r="F9" s="269"/>
      <c r="G9" s="269"/>
      <c r="H9" s="277"/>
      <c r="J9" s="275"/>
      <c r="K9" s="275"/>
      <c r="L9" s="269"/>
      <c r="M9" s="269"/>
      <c r="Z9" s="274"/>
      <c r="AA9" s="1199" t="s">
        <v>1735</v>
      </c>
      <c r="AB9" s="1905"/>
      <c r="AC9" s="1905"/>
      <c r="AD9" s="1905"/>
      <c r="AE9" s="1905"/>
      <c r="AF9" s="1905"/>
      <c r="AL9" s="272"/>
      <c r="AM9" s="272"/>
      <c r="AN9" s="272"/>
      <c r="AO9" s="272"/>
      <c r="AP9" s="272"/>
      <c r="AQ9" s="272"/>
    </row>
    <row r="10" spans="1:44" ht="6" customHeight="1" x14ac:dyDescent="0.2">
      <c r="I10" s="273"/>
      <c r="AL10" s="272"/>
      <c r="AM10" s="272"/>
      <c r="AN10" s="272"/>
      <c r="AO10" s="272"/>
      <c r="AP10" s="272"/>
      <c r="AQ10" s="272"/>
    </row>
    <row r="11" spans="1:44" ht="7.5" customHeight="1" x14ac:dyDescent="0.2">
      <c r="A11" s="1855"/>
      <c r="B11" s="1855"/>
      <c r="C11" s="1855"/>
      <c r="D11" s="1855"/>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L11" s="272"/>
      <c r="AM11" s="272"/>
      <c r="AN11" s="272"/>
      <c r="AO11" s="272"/>
      <c r="AP11" s="272"/>
      <c r="AQ11" s="272"/>
    </row>
    <row r="12" spans="1:44" ht="15" x14ac:dyDescent="0.25">
      <c r="A12" s="278" t="s">
        <v>728</v>
      </c>
    </row>
    <row r="13" spans="1:44" ht="11.25" customHeight="1" x14ac:dyDescent="0.25">
      <c r="B13" s="1856" t="b">
        <f>IF(OR(B14="",B14="Matrix kann eingereicht werden"),"In Ordnung",IF(B14="die inkorrekten und unvollständigen Einträge beheben","Nicht in Ordnung"))</f>
        <v>0</v>
      </c>
      <c r="C13" s="1856"/>
      <c r="D13" s="1857"/>
      <c r="E13" s="1857"/>
      <c r="F13" s="1857"/>
      <c r="G13" s="1858" t="s">
        <v>729</v>
      </c>
      <c r="H13" s="1859"/>
      <c r="I13" s="1859"/>
      <c r="J13" s="1859"/>
      <c r="K13" s="1859"/>
      <c r="L13" s="1860" t="s">
        <v>730</v>
      </c>
      <c r="M13" s="1861"/>
      <c r="N13" s="1861"/>
      <c r="O13" s="1861"/>
      <c r="P13" s="1861"/>
      <c r="Q13" s="1861"/>
      <c r="R13" s="1861"/>
      <c r="S13" s="1862" t="s">
        <v>731</v>
      </c>
      <c r="T13" s="1863"/>
      <c r="U13" s="1863"/>
      <c r="V13" s="1863"/>
      <c r="W13" s="1862" t="s">
        <v>2510</v>
      </c>
      <c r="X13" s="1859"/>
      <c r="Y13" s="1859"/>
      <c r="Z13" s="1859"/>
    </row>
    <row r="14" spans="1:44" ht="20.25" customHeight="1" x14ac:dyDescent="0.25">
      <c r="B14" s="1864">
        <f>[12]Berechnung2!B6</f>
        <v>0</v>
      </c>
      <c r="C14" s="1864"/>
      <c r="D14" s="1865"/>
      <c r="E14" s="1865"/>
      <c r="F14" s="1865"/>
      <c r="G14" s="1866">
        <f>[12]Berechnung2!C6</f>
        <v>0</v>
      </c>
      <c r="H14" s="1816"/>
      <c r="I14" s="1816"/>
      <c r="J14" s="1816"/>
      <c r="K14" s="1816"/>
      <c r="L14" s="1867">
        <f>[12]Berechnung2!D6</f>
        <v>0</v>
      </c>
      <c r="M14" s="1868"/>
      <c r="N14" s="1868"/>
      <c r="O14" s="1868"/>
      <c r="P14" s="1868"/>
      <c r="Q14" s="1868"/>
      <c r="R14" s="1868"/>
      <c r="S14" s="1814">
        <f>[12]Berechnung2!E6</f>
        <v>0</v>
      </c>
      <c r="T14" s="1815"/>
      <c r="U14" s="1815"/>
      <c r="V14" s="1815"/>
      <c r="W14" s="1814">
        <f>[12]Berechnung2!F6</f>
        <v>0</v>
      </c>
      <c r="X14" s="1816"/>
      <c r="Y14" s="1816"/>
      <c r="Z14" s="1816"/>
    </row>
    <row r="15" spans="1:44" s="273" customFormat="1" ht="5.25" customHeight="1" x14ac:dyDescent="0.2">
      <c r="B15" s="329"/>
      <c r="C15" s="279"/>
      <c r="D15" s="279"/>
      <c r="E15" s="279"/>
      <c r="F15" s="279"/>
      <c r="G15" s="279"/>
      <c r="Z15" s="274"/>
      <c r="AO15" s="272"/>
      <c r="AP15" s="272"/>
      <c r="AQ15" s="272"/>
      <c r="AR15" s="272"/>
    </row>
    <row r="16" spans="1:44" s="273" customFormat="1" ht="6" customHeight="1" x14ac:dyDescent="0.2">
      <c r="B16" s="329"/>
      <c r="C16" s="279"/>
      <c r="D16" s="279"/>
      <c r="E16" s="279"/>
      <c r="F16" s="279"/>
      <c r="G16" s="279"/>
      <c r="Z16" s="274"/>
      <c r="AO16" s="272"/>
      <c r="AP16" s="272"/>
      <c r="AQ16" s="272"/>
      <c r="AR16" s="272"/>
    </row>
    <row r="17" spans="1:44" s="273" customFormat="1" ht="12.75" x14ac:dyDescent="0.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c r="W17" s="1878"/>
      <c r="X17" s="1878"/>
      <c r="Y17" s="1878"/>
      <c r="Z17" s="1878"/>
      <c r="AO17" s="272"/>
      <c r="AP17" s="272"/>
      <c r="AQ17" s="272"/>
      <c r="AR17" s="272"/>
    </row>
    <row r="18" spans="1:44" s="273" customFormat="1" ht="6" customHeight="1" thickBot="1" x14ac:dyDescent="0.25">
      <c r="B18" s="329"/>
      <c r="C18" s="279"/>
      <c r="D18" s="279"/>
      <c r="E18" s="279"/>
      <c r="F18" s="279"/>
      <c r="G18" s="279"/>
      <c r="Z18" s="274"/>
      <c r="AO18" s="272"/>
      <c r="AP18" s="272"/>
      <c r="AQ18" s="272"/>
      <c r="AR18" s="272"/>
    </row>
    <row r="19" spans="1:44" ht="24" customHeight="1" thickTop="1" thickBot="1" x14ac:dyDescent="0.3">
      <c r="A19" s="280"/>
      <c r="B19" s="281"/>
      <c r="C19" s="1817" t="s">
        <v>622</v>
      </c>
      <c r="D19" s="1818"/>
      <c r="E19" s="1818"/>
      <c r="F19" s="1818"/>
      <c r="G19" s="1818"/>
      <c r="H19" s="789"/>
      <c r="I19" s="1819" t="s">
        <v>624</v>
      </c>
      <c r="J19" s="1820"/>
      <c r="K19" s="1820"/>
      <c r="L19" s="1820"/>
      <c r="M19" s="1820"/>
      <c r="N19" s="1820"/>
      <c r="O19" s="1820"/>
      <c r="P19" s="1820"/>
      <c r="Q19" s="1820"/>
      <c r="R19" s="1820"/>
      <c r="S19" s="1820"/>
      <c r="T19" s="1820"/>
      <c r="U19" s="1820"/>
      <c r="V19" s="1820"/>
      <c r="W19" s="1821"/>
      <c r="X19" s="790"/>
      <c r="Y19" s="1819" t="s">
        <v>2640</v>
      </c>
      <c r="Z19" s="1822"/>
      <c r="AL19" s="272"/>
      <c r="AM19" s="272"/>
      <c r="AN19" s="272"/>
      <c r="AO19" s="272"/>
      <c r="AP19" s="272"/>
      <c r="AQ19" s="272"/>
    </row>
    <row r="20" spans="1:44" ht="15.75" customHeight="1" thickBot="1" x14ac:dyDescent="0.25">
      <c r="A20" s="284" t="s">
        <v>22</v>
      </c>
      <c r="B20" s="284" t="s">
        <v>45</v>
      </c>
      <c r="C20" s="285" t="s">
        <v>46</v>
      </c>
      <c r="D20" s="286" t="s">
        <v>47</v>
      </c>
      <c r="E20" s="286" t="s">
        <v>21</v>
      </c>
      <c r="F20" s="286" t="s">
        <v>49</v>
      </c>
      <c r="G20" s="286" t="s">
        <v>698</v>
      </c>
      <c r="H20" s="791"/>
      <c r="I20" s="285" t="s">
        <v>50</v>
      </c>
      <c r="J20" s="288" t="s">
        <v>51</v>
      </c>
      <c r="K20" s="288" t="s">
        <v>26</v>
      </c>
      <c r="L20" s="288" t="s">
        <v>52</v>
      </c>
      <c r="M20" s="288" t="s">
        <v>732</v>
      </c>
      <c r="N20" s="792"/>
      <c r="O20" s="285" t="s">
        <v>54</v>
      </c>
      <c r="P20" s="288" t="s">
        <v>0</v>
      </c>
      <c r="Q20" s="288" t="s">
        <v>55</v>
      </c>
      <c r="R20" s="288" t="s">
        <v>25</v>
      </c>
      <c r="S20" s="288" t="s">
        <v>56</v>
      </c>
      <c r="T20" s="288" t="s">
        <v>57</v>
      </c>
      <c r="U20" s="288" t="s">
        <v>58</v>
      </c>
      <c r="V20" s="288" t="s">
        <v>733</v>
      </c>
      <c r="W20" s="288" t="s">
        <v>59</v>
      </c>
      <c r="X20" s="793"/>
      <c r="Y20" s="285" t="s">
        <v>734</v>
      </c>
      <c r="Z20" s="291" t="s">
        <v>735</v>
      </c>
      <c r="AL20" s="272"/>
      <c r="AM20" s="272"/>
      <c r="AN20" s="272"/>
      <c r="AO20" s="272"/>
      <c r="AP20" s="272"/>
      <c r="AQ20" s="272"/>
    </row>
    <row r="21" spans="1:44" ht="128.25" customHeight="1" thickBot="1" x14ac:dyDescent="0.25">
      <c r="A21" s="1842" t="s">
        <v>736</v>
      </c>
      <c r="B21" s="1842" t="s">
        <v>2511</v>
      </c>
      <c r="C21" s="1844" t="s">
        <v>3280</v>
      </c>
      <c r="D21" s="1844" t="s">
        <v>2512</v>
      </c>
      <c r="E21" s="1844" t="s">
        <v>2513</v>
      </c>
      <c r="F21" s="1844" t="s">
        <v>2514</v>
      </c>
      <c r="G21" s="1844" t="s">
        <v>2515</v>
      </c>
      <c r="H21" s="791"/>
      <c r="I21" s="1844" t="s">
        <v>3471</v>
      </c>
      <c r="J21" s="1874" t="s">
        <v>2516</v>
      </c>
      <c r="K21" s="1874" t="s">
        <v>2517</v>
      </c>
      <c r="L21" s="1874" t="s">
        <v>2518</v>
      </c>
      <c r="M21" s="1876" t="s">
        <v>740</v>
      </c>
      <c r="N21" s="793"/>
      <c r="O21" s="1829" t="s">
        <v>3472</v>
      </c>
      <c r="P21" s="1870" t="s">
        <v>741</v>
      </c>
      <c r="Q21" s="1872" t="s">
        <v>3473</v>
      </c>
      <c r="R21" s="293" t="s">
        <v>65</v>
      </c>
      <c r="S21" s="293" t="s">
        <v>66</v>
      </c>
      <c r="T21" s="293" t="s">
        <v>67</v>
      </c>
      <c r="U21" s="1829" t="s">
        <v>3185</v>
      </c>
      <c r="V21" s="1831" t="s">
        <v>743</v>
      </c>
      <c r="W21" s="1829" t="s">
        <v>861</v>
      </c>
      <c r="X21" s="793"/>
      <c r="Y21" s="1825" t="s">
        <v>68</v>
      </c>
      <c r="Z21" s="1827" t="s">
        <v>744</v>
      </c>
      <c r="AL21" s="272"/>
      <c r="AM21" s="272"/>
      <c r="AN21" s="272"/>
      <c r="AO21" s="272"/>
      <c r="AP21" s="272"/>
      <c r="AQ21" s="272"/>
    </row>
    <row r="22" spans="1:44" ht="33" customHeight="1" thickBot="1" x14ac:dyDescent="0.25">
      <c r="A22" s="1843"/>
      <c r="B22" s="1843"/>
      <c r="C22" s="1845"/>
      <c r="D22" s="1845"/>
      <c r="E22" s="1845"/>
      <c r="F22" s="1845"/>
      <c r="G22" s="1845"/>
      <c r="H22" s="791"/>
      <c r="I22" s="1873"/>
      <c r="J22" s="1875"/>
      <c r="K22" s="1875"/>
      <c r="L22" s="1875"/>
      <c r="M22" s="1877"/>
      <c r="N22" s="793"/>
      <c r="O22" s="1830"/>
      <c r="P22" s="1871"/>
      <c r="Q22" s="1873"/>
      <c r="R22" s="1869" t="s">
        <v>69</v>
      </c>
      <c r="S22" s="1869"/>
      <c r="T22" s="1869"/>
      <c r="U22" s="1830"/>
      <c r="V22" s="1832"/>
      <c r="W22" s="1830"/>
      <c r="X22" s="793"/>
      <c r="Y22" s="1826"/>
      <c r="Z22" s="1828"/>
      <c r="AL22" s="272"/>
      <c r="AM22" s="272"/>
      <c r="AN22" s="272"/>
      <c r="AO22" s="272"/>
      <c r="AP22" s="272"/>
      <c r="AQ22" s="272"/>
    </row>
    <row r="23" spans="1:44" ht="20.100000000000001" customHeight="1" thickBot="1" x14ac:dyDescent="0.25">
      <c r="A23" s="294" t="str">
        <f>IF([12]Datenquelle!$F$3&gt;5,IF([12]Datenquelle!$F$3=6,"EZ",IF([12]Datenquelle!$F$3&gt;6,"relevant","?")),"nicht relevant")</f>
        <v>nicht relevant</v>
      </c>
      <c r="B23" s="982">
        <v>2015</v>
      </c>
      <c r="C23" s="295">
        <f t="shared" ref="C23:C28" si="0">SUM(D23:G23)</f>
        <v>0</v>
      </c>
      <c r="D23" s="697"/>
      <c r="E23" s="697"/>
      <c r="F23" s="697"/>
      <c r="G23" s="697"/>
      <c r="H23" s="791"/>
      <c r="I23" s="794" t="str">
        <f>IF(SUM(J23:L23)=0,"",SUM(J23:L23))</f>
        <v/>
      </c>
      <c r="J23" s="697"/>
      <c r="K23" s="697"/>
      <c r="L23" s="697"/>
      <c r="M23" s="795" t="str">
        <f>IF(I23="","",IF(I23&gt;0,SUM(J23:K23) /I23,0))</f>
        <v/>
      </c>
      <c r="N23" s="793"/>
      <c r="O23" s="794" t="str">
        <f>IF(COUNTA(Q23:W23)&lt;7,"",SUM(J23+K23-Q23-V23-W23-U23))</f>
        <v/>
      </c>
      <c r="P23" s="298" t="str">
        <f>IF(AND(COUNTA(J23:K23)&gt;0,O23&lt;&gt;"",SUM(J23:K23)&gt;0),O23 /(J23+K23),"")</f>
        <v/>
      </c>
      <c r="Q23" s="697"/>
      <c r="R23" s="697"/>
      <c r="S23" s="697"/>
      <c r="T23" s="697"/>
      <c r="U23" s="697"/>
      <c r="V23" s="697"/>
      <c r="W23" s="697"/>
      <c r="X23" s="793"/>
      <c r="Y23" s="796"/>
      <c r="Z23" s="797"/>
      <c r="AL23" s="272"/>
      <c r="AM23" s="272"/>
      <c r="AN23" s="272"/>
      <c r="AO23" s="272"/>
      <c r="AP23" s="272"/>
      <c r="AQ23" s="272"/>
    </row>
    <row r="24" spans="1:44" s="279" customFormat="1" ht="20.100000000000001" customHeight="1" thickBot="1" x14ac:dyDescent="0.25">
      <c r="A24" s="300" t="str">
        <f>IF([12]Datenquelle!$F$3&gt;4,IF([12]Datenquelle!$F$3=5,"EZ",IF([12]Datenquelle!$F$3&gt;5,"relevant","?")),"nicht relevant")</f>
        <v>nicht relevant</v>
      </c>
      <c r="B24" s="983">
        <v>2016</v>
      </c>
      <c r="C24" s="295">
        <f t="shared" si="0"/>
        <v>0</v>
      </c>
      <c r="D24" s="697"/>
      <c r="E24" s="697"/>
      <c r="F24" s="697"/>
      <c r="G24" s="697"/>
      <c r="H24" s="791"/>
      <c r="I24" s="794" t="str">
        <f>IF(SUM(J24:L24)=0,"",SUM(J24:L24))</f>
        <v/>
      </c>
      <c r="J24" s="697"/>
      <c r="K24" s="697"/>
      <c r="L24" s="697"/>
      <c r="M24" s="798" t="str">
        <f>IF(I24="","",IF(I24&gt;0,SUM(J24:K24) /I24,0))</f>
        <v/>
      </c>
      <c r="N24" s="793"/>
      <c r="O24" s="794" t="str">
        <f>IF(COUNTA(Q24:W24)&lt;7,"",SUM(J24+K24-Q24-V24-W24-U24))</f>
        <v/>
      </c>
      <c r="P24" s="298" t="str">
        <f>IF(AND(COUNTA(J24:K24)&gt;0,O24&lt;&gt;"",SUM(J24:K24)&gt;0),O24 /(J24+K24),"")</f>
        <v/>
      </c>
      <c r="Q24" s="697"/>
      <c r="R24" s="697"/>
      <c r="S24" s="697"/>
      <c r="T24" s="697"/>
      <c r="U24" s="697"/>
      <c r="V24" s="697"/>
      <c r="W24" s="697"/>
      <c r="X24" s="793"/>
      <c r="Y24" s="796"/>
      <c r="Z24" s="797"/>
      <c r="AL24" s="272"/>
      <c r="AM24" s="272"/>
      <c r="AN24" s="272"/>
      <c r="AO24" s="272"/>
      <c r="AP24" s="272"/>
      <c r="AQ24" s="272"/>
    </row>
    <row r="25" spans="1:44" s="279" customFormat="1" ht="20.100000000000001" customHeight="1" thickBot="1" x14ac:dyDescent="0.25">
      <c r="A25" s="300" t="str">
        <f>IF([12]Datenquelle!$F$3&gt;3,IF([12]Datenquelle!$F$3=4,"EZ",IF([12]Datenquelle!$F$3&gt;4,"relevant","?")),"nicht relevant")</f>
        <v>nicht relevant</v>
      </c>
      <c r="B25" s="983">
        <v>2017</v>
      </c>
      <c r="C25" s="295">
        <f t="shared" si="0"/>
        <v>0</v>
      </c>
      <c r="D25" s="697"/>
      <c r="E25" s="697"/>
      <c r="F25" s="697"/>
      <c r="G25" s="697"/>
      <c r="H25" s="791"/>
      <c r="I25" s="794" t="str">
        <f>IF(SUM(J25:L25)=0,"",SUM(J25:L25))</f>
        <v/>
      </c>
      <c r="J25" s="697"/>
      <c r="K25" s="697"/>
      <c r="L25" s="697"/>
      <c r="M25" s="798" t="str">
        <f>IF(I25="","",IF(I25&gt;0,SUM(J25:K25) /I25,0))</f>
        <v/>
      </c>
      <c r="N25" s="793"/>
      <c r="O25" s="794" t="str">
        <f>IF(COUNTA(Q25:W25)&lt;7,"",SUM(J25+K25-Q25-V25-W25-U25))</f>
        <v/>
      </c>
      <c r="P25" s="298" t="str">
        <f>IF(AND(COUNTA(J25:K25)&gt;0,O25&lt;&gt;"",SUM(J25:K25)&gt;0),O25 /(J25+K25),"")</f>
        <v/>
      </c>
      <c r="Q25" s="697"/>
      <c r="R25" s="697"/>
      <c r="S25" s="697"/>
      <c r="T25" s="697"/>
      <c r="U25" s="697"/>
      <c r="V25" s="697"/>
      <c r="W25" s="697"/>
      <c r="X25" s="793"/>
      <c r="Y25" s="796"/>
      <c r="Z25" s="797"/>
      <c r="AL25" s="272"/>
      <c r="AM25" s="272"/>
      <c r="AN25" s="272"/>
      <c r="AO25" s="272"/>
      <c r="AP25" s="272"/>
      <c r="AQ25" s="272"/>
    </row>
    <row r="26" spans="1:44" s="279" customFormat="1" ht="20.100000000000001" customHeight="1" thickBot="1" x14ac:dyDescent="0.25">
      <c r="A26" s="300" t="str">
        <f>IF([12]Datenquelle!$F$3&gt;2,IF([12]Datenquelle!$F$3=3,"EZ",IF([12]Datenquelle!$F$3&gt;3,"relevant","?")),"nicht relevant")</f>
        <v>nicht relevant</v>
      </c>
      <c r="B26" s="983">
        <v>2018</v>
      </c>
      <c r="C26" s="295">
        <f t="shared" si="0"/>
        <v>0</v>
      </c>
      <c r="D26" s="697"/>
      <c r="E26" s="697"/>
      <c r="F26" s="697"/>
      <c r="G26" s="697"/>
      <c r="H26" s="791"/>
      <c r="I26" s="794" t="str">
        <f>IF(SUM(J26:L26)=0,"",SUM(J26:L26))</f>
        <v/>
      </c>
      <c r="J26" s="697"/>
      <c r="K26" s="697"/>
      <c r="L26" s="697"/>
      <c r="M26" s="798" t="str">
        <f>IF(I26="","",IF(I26&gt;0,SUM(J26:K26) /I26,0))</f>
        <v/>
      </c>
      <c r="N26" s="793"/>
      <c r="O26" s="794" t="str">
        <f>IF(COUNTA(Q26:W26)&lt;7,"",SUM(J26+K26-Q26-V26-W26-U26))</f>
        <v/>
      </c>
      <c r="P26" s="298" t="str">
        <f>IF(AND(COUNTA(J26:K26)&gt;0,O26&lt;&gt;"",SUM(J26:K26)&gt;0),O26 /(J26+K26),"")</f>
        <v/>
      </c>
      <c r="Q26" s="697"/>
      <c r="R26" s="697"/>
      <c r="S26" s="697"/>
      <c r="T26" s="697"/>
      <c r="U26" s="697"/>
      <c r="V26" s="697"/>
      <c r="W26" s="697"/>
      <c r="X26" s="793"/>
      <c r="Y26" s="796"/>
      <c r="Z26" s="797"/>
      <c r="AA26" s="301"/>
      <c r="AB26" s="301"/>
      <c r="AL26" s="272"/>
      <c r="AM26" s="272"/>
      <c r="AN26" s="272"/>
      <c r="AO26" s="272"/>
      <c r="AP26" s="272"/>
      <c r="AQ26" s="272"/>
    </row>
    <row r="27" spans="1:44" s="279" customFormat="1" ht="20.100000000000001" customHeight="1" thickBot="1" x14ac:dyDescent="0.25">
      <c r="A27" s="302" t="str">
        <f>IF([12]Datenquelle!$F$3&gt;1,IF([12]Datenquelle!$F$3=2,"EZ",IF([12]Datenquelle!$F$3&gt;2,"relevant","?")),"nicht relevant")</f>
        <v>nicht relevant</v>
      </c>
      <c r="B27" s="984">
        <v>2019</v>
      </c>
      <c r="C27" s="303">
        <f t="shared" si="0"/>
        <v>0</v>
      </c>
      <c r="D27" s="799"/>
      <c r="E27" s="799"/>
      <c r="F27" s="799"/>
      <c r="G27" s="799"/>
      <c r="H27" s="791"/>
      <c r="I27" s="794" t="str">
        <f>IF(SUM(J27:L27)=0,"",SUM(J27:L27))</f>
        <v/>
      </c>
      <c r="J27" s="697"/>
      <c r="K27" s="697"/>
      <c r="L27" s="697"/>
      <c r="M27" s="798" t="str">
        <f>IF(I27="","",IF(I27&gt;0,SUM(J27:K27) /I27,0))</f>
        <v/>
      </c>
      <c r="N27" s="793"/>
      <c r="O27" s="794" t="str">
        <f>IF(COUNTA(Q27:W27)&lt;7,"",SUM(J27+K27-Q27-V27-W27-U27))</f>
        <v/>
      </c>
      <c r="P27" s="298" t="str">
        <f>IF(AND(COUNTA(J27:K27)&gt;0,O27&lt;&gt;"",SUM(J27:K27)&gt;0),O27 /(J27+K27),"")</f>
        <v/>
      </c>
      <c r="Q27" s="697"/>
      <c r="R27" s="697"/>
      <c r="S27" s="697"/>
      <c r="T27" s="697"/>
      <c r="U27" s="697"/>
      <c r="V27" s="697"/>
      <c r="W27" s="697"/>
      <c r="X27" s="793"/>
      <c r="Y27" s="796"/>
      <c r="Z27" s="797"/>
      <c r="AL27" s="272"/>
      <c r="AM27" s="272"/>
      <c r="AN27" s="272"/>
      <c r="AO27" s="272"/>
      <c r="AP27" s="272"/>
      <c r="AQ27" s="272"/>
    </row>
    <row r="28" spans="1:44" s="279" customFormat="1" ht="20.100000000000001" customHeight="1" thickBot="1" x14ac:dyDescent="0.25">
      <c r="A28" s="305" t="str">
        <f>IF([12]Datenquelle!$F$3&gt;0,IF([12]Datenquelle!$F$3=1,"EZ",IF([12]Datenquelle!$F$3&gt;1,"relevant","?")),"nicht relevant")</f>
        <v>nicht relevant</v>
      </c>
      <c r="B28" s="985" t="s">
        <v>2985</v>
      </c>
      <c r="C28" s="306">
        <f t="shared" si="0"/>
        <v>0</v>
      </c>
      <c r="D28" s="698"/>
      <c r="E28" s="698"/>
      <c r="F28" s="698"/>
      <c r="G28" s="698"/>
      <c r="H28" s="800"/>
      <c r="I28" s="306"/>
      <c r="J28" s="306"/>
      <c r="K28" s="306"/>
      <c r="L28" s="306"/>
      <c r="M28" s="306"/>
      <c r="N28" s="801"/>
      <c r="O28" s="306"/>
      <c r="P28" s="306"/>
      <c r="Q28" s="306"/>
      <c r="R28" s="306"/>
      <c r="S28" s="306"/>
      <c r="T28" s="306"/>
      <c r="U28" s="306"/>
      <c r="V28" s="306"/>
      <c r="W28" s="306"/>
      <c r="X28" s="801"/>
      <c r="Y28" s="979"/>
      <c r="Z28" s="980"/>
      <c r="AA28" s="310"/>
      <c r="AB28" s="310"/>
      <c r="AL28" s="272"/>
      <c r="AM28" s="272"/>
      <c r="AN28" s="272"/>
      <c r="AO28" s="272"/>
      <c r="AP28" s="272"/>
      <c r="AQ28" s="272"/>
    </row>
    <row r="29" spans="1:44" s="279" customFormat="1" ht="20.100000000000001" customHeight="1" thickTop="1" thickBot="1" x14ac:dyDescent="0.25">
      <c r="A29" s="305" t="str">
        <f>IF([12]Datenquelle!$F$3&gt;0,IF([12]Datenquelle!$F$3=1,"EZ",IF([12]Datenquelle!$F$3&gt;1,"relevant","?")),"nicht relevant")</f>
        <v>nicht relevant</v>
      </c>
      <c r="B29" s="985" t="s">
        <v>3183</v>
      </c>
      <c r="C29" s="306">
        <f t="shared" ref="C29" si="1">SUM(D29:G29)</f>
        <v>0</v>
      </c>
      <c r="D29" s="698"/>
      <c r="E29" s="698"/>
      <c r="F29" s="698"/>
      <c r="G29" s="698"/>
      <c r="H29" s="800"/>
      <c r="I29" s="306"/>
      <c r="J29" s="306"/>
      <c r="K29" s="306"/>
      <c r="L29" s="306"/>
      <c r="M29" s="306"/>
      <c r="N29" s="801"/>
      <c r="O29" s="306"/>
      <c r="P29" s="306"/>
      <c r="Q29" s="306"/>
      <c r="R29" s="306"/>
      <c r="S29" s="306"/>
      <c r="T29" s="306"/>
      <c r="U29" s="306"/>
      <c r="V29" s="306"/>
      <c r="W29" s="306"/>
      <c r="X29" s="801"/>
      <c r="Y29" s="979"/>
      <c r="Z29" s="980"/>
      <c r="AA29" s="310"/>
      <c r="AB29" s="310"/>
      <c r="AL29" s="272"/>
      <c r="AM29" s="272"/>
      <c r="AN29" s="272"/>
      <c r="AO29" s="272"/>
      <c r="AP29" s="272"/>
      <c r="AQ29" s="272"/>
    </row>
    <row r="30" spans="1:44" ht="3" customHeight="1" thickTop="1" x14ac:dyDescent="0.25">
      <c r="A30"/>
      <c r="B30"/>
      <c r="C30"/>
      <c r="D30"/>
      <c r="E30"/>
      <c r="F30"/>
      <c r="G30"/>
      <c r="H30"/>
      <c r="I30"/>
      <c r="J30"/>
      <c r="K30"/>
      <c r="L30"/>
      <c r="M30"/>
      <c r="N30"/>
      <c r="O30"/>
      <c r="P30"/>
      <c r="Q30"/>
      <c r="R30"/>
      <c r="S30"/>
      <c r="T30"/>
      <c r="U30"/>
      <c r="V30"/>
      <c r="W30"/>
      <c r="X30"/>
      <c r="Y30"/>
      <c r="Z30"/>
      <c r="AL30" s="272"/>
      <c r="AM30" s="272"/>
      <c r="AN30" s="272"/>
      <c r="AO30" s="272"/>
      <c r="AP30" s="272"/>
      <c r="AQ30" s="272"/>
    </row>
    <row r="31" spans="1:44" ht="15" customHeight="1" x14ac:dyDescent="0.25">
      <c r="A31"/>
      <c r="B31"/>
      <c r="C31"/>
      <c r="D31"/>
      <c r="E31"/>
      <c r="F31" s="15" t="s">
        <v>3184</v>
      </c>
      <c r="G31" s="84"/>
      <c r="H31"/>
      <c r="I31"/>
      <c r="J31"/>
      <c r="K31"/>
      <c r="L31"/>
      <c r="M31" s="802" t="str">
        <f>IF(A26="EZ","-----",IF(A26= "Nicht relevant","-----",IF(COUNTBLANK(M24:M26)=3,"",SUMIF(A24:A26,"relevant",M24:M26) /COUNTIF(A24:A26,"relevant"))))</f>
        <v>-----</v>
      </c>
      <c r="N31"/>
      <c r="O31"/>
      <c r="P31"/>
      <c r="Q31"/>
      <c r="R31"/>
      <c r="S31"/>
      <c r="T31"/>
      <c r="U31"/>
      <c r="V31"/>
      <c r="W31"/>
      <c r="X31"/>
      <c r="Y31"/>
      <c r="AL31" s="272"/>
      <c r="AM31" s="272"/>
      <c r="AN31" s="272"/>
      <c r="AO31" s="272"/>
      <c r="AP31" s="272"/>
      <c r="AQ31" s="272"/>
    </row>
    <row r="32" spans="1:44" ht="11.25" customHeight="1" x14ac:dyDescent="0.2">
      <c r="A32" s="335"/>
      <c r="B32" s="336"/>
      <c r="C32" s="336"/>
      <c r="D32" s="336"/>
      <c r="E32" s="336"/>
      <c r="F32" s="336"/>
      <c r="G32" s="336"/>
      <c r="H32" s="336"/>
      <c r="I32" s="336"/>
      <c r="J32" s="336"/>
      <c r="K32" s="336"/>
      <c r="L32" s="336"/>
      <c r="M32" s="336"/>
      <c r="N32" s="336"/>
      <c r="O32" s="336"/>
      <c r="P32" s="337"/>
      <c r="Q32" s="337"/>
      <c r="R32" s="336"/>
      <c r="S32" s="336"/>
      <c r="T32" s="336"/>
      <c r="U32" s="336"/>
      <c r="V32" s="336"/>
      <c r="W32" s="336"/>
      <c r="X32" s="336"/>
      <c r="AL32" s="272"/>
      <c r="AM32" s="272"/>
      <c r="AN32" s="272"/>
      <c r="AO32" s="272"/>
      <c r="AP32" s="272"/>
      <c r="AQ32" s="272"/>
    </row>
    <row r="33" spans="1:29" s="84" customFormat="1" ht="14.1" customHeight="1" x14ac:dyDescent="0.2">
      <c r="A33" s="1823" t="s">
        <v>2519</v>
      </c>
      <c r="B33" s="1823"/>
      <c r="C33" s="1823"/>
      <c r="D33" s="1823"/>
      <c r="E33" s="1823"/>
      <c r="F33" s="1823"/>
      <c r="G33" s="1823"/>
      <c r="H33" s="1823"/>
      <c r="I33" s="1823"/>
      <c r="J33" s="1823"/>
      <c r="K33" s="1823"/>
      <c r="L33" s="1823"/>
      <c r="M33" s="1823"/>
      <c r="N33" s="1823"/>
      <c r="O33" s="1823"/>
      <c r="P33" s="1823"/>
      <c r="Q33" s="1823"/>
      <c r="R33" s="1823"/>
      <c r="S33" s="1823"/>
      <c r="T33" s="1823"/>
      <c r="U33" s="1823"/>
      <c r="V33" s="1823"/>
      <c r="W33" s="1823"/>
      <c r="X33" s="1823"/>
      <c r="Y33" s="1823"/>
      <c r="Z33" s="1823"/>
    </row>
    <row r="34" spans="1:29" s="84" customFormat="1" ht="14.1" customHeight="1" x14ac:dyDescent="0.2">
      <c r="A34" s="1823" t="s">
        <v>3274</v>
      </c>
      <c r="B34" s="1823"/>
      <c r="C34" s="1823"/>
      <c r="D34" s="1823"/>
      <c r="E34" s="1823"/>
      <c r="F34" s="1823"/>
      <c r="G34" s="1823"/>
      <c r="H34" s="1823"/>
      <c r="I34" s="1823"/>
      <c r="J34" s="1823"/>
      <c r="K34" s="1823"/>
      <c r="L34" s="1823"/>
      <c r="M34" s="1823"/>
      <c r="N34" s="1823"/>
      <c r="O34" s="1823"/>
      <c r="P34" s="1823"/>
      <c r="Q34" s="1823"/>
      <c r="R34" s="1823"/>
      <c r="S34" s="1823"/>
      <c r="T34" s="1823"/>
      <c r="U34" s="1823"/>
      <c r="V34" s="1823"/>
      <c r="W34" s="1823"/>
      <c r="X34" s="1823"/>
      <c r="Y34" s="1823"/>
      <c r="Z34" s="1823"/>
    </row>
    <row r="35" spans="1:29" s="84" customFormat="1" ht="23.25" customHeight="1" x14ac:dyDescent="0.2">
      <c r="A35" s="1824" t="s">
        <v>3283</v>
      </c>
      <c r="B35" s="1824"/>
      <c r="C35" s="1824"/>
      <c r="D35" s="1824"/>
      <c r="E35" s="1824"/>
      <c r="F35" s="1824"/>
      <c r="G35" s="1824"/>
      <c r="H35" s="1824"/>
      <c r="I35" s="1824"/>
      <c r="J35" s="1824"/>
      <c r="K35" s="1824"/>
      <c r="L35" s="1824"/>
      <c r="M35" s="1824"/>
      <c r="N35" s="1824"/>
      <c r="O35" s="1824"/>
      <c r="P35" s="1824"/>
      <c r="Q35" s="1824"/>
      <c r="R35" s="1824"/>
      <c r="S35" s="1824"/>
      <c r="T35" s="1824"/>
      <c r="U35" s="1824"/>
      <c r="V35" s="1824"/>
      <c r="W35" s="1824"/>
      <c r="X35" s="1824"/>
      <c r="Y35" s="1824"/>
      <c r="Z35" s="1824"/>
    </row>
    <row r="36" spans="1:29" s="84" customFormat="1" ht="24" customHeight="1" x14ac:dyDescent="0.2">
      <c r="A36" s="1824" t="s">
        <v>3275</v>
      </c>
      <c r="B36" s="1824"/>
      <c r="C36" s="1824"/>
      <c r="D36" s="1824"/>
      <c r="E36" s="1824"/>
      <c r="F36" s="1824"/>
      <c r="G36" s="1824"/>
      <c r="H36" s="1824"/>
      <c r="I36" s="1824"/>
      <c r="J36" s="1824"/>
      <c r="K36" s="1824"/>
      <c r="L36" s="1824"/>
      <c r="M36" s="1824"/>
      <c r="N36" s="1824"/>
      <c r="O36" s="1824"/>
      <c r="P36" s="1824"/>
      <c r="Q36" s="1824"/>
      <c r="R36" s="1824"/>
      <c r="S36" s="1824"/>
      <c r="T36" s="1824"/>
      <c r="U36" s="1824"/>
      <c r="V36" s="1824"/>
      <c r="W36" s="1824"/>
      <c r="X36" s="1824"/>
      <c r="Y36" s="1824"/>
      <c r="Z36" s="1824"/>
      <c r="AA36" s="803"/>
    </row>
    <row r="37" spans="1:29" s="84" customFormat="1" ht="14.1" customHeight="1" x14ac:dyDescent="0.2">
      <c r="A37" s="1823" t="s">
        <v>2520</v>
      </c>
      <c r="B37" s="1823"/>
      <c r="C37" s="1823"/>
      <c r="D37" s="1823"/>
      <c r="E37" s="1823"/>
      <c r="F37" s="1823"/>
      <c r="G37" s="1823"/>
      <c r="H37" s="1823"/>
      <c r="I37" s="1823"/>
      <c r="J37" s="1823"/>
      <c r="K37" s="1823"/>
      <c r="L37" s="1823"/>
      <c r="M37" s="1823"/>
      <c r="N37" s="1823"/>
      <c r="O37" s="1823"/>
      <c r="P37" s="1823"/>
      <c r="Q37" s="1823"/>
      <c r="R37" s="1823"/>
      <c r="S37" s="1823"/>
      <c r="T37" s="1823"/>
      <c r="U37" s="1823"/>
      <c r="V37" s="1823"/>
      <c r="W37" s="1823"/>
      <c r="X37" s="1823"/>
      <c r="Y37" s="1823"/>
      <c r="Z37" s="1823"/>
    </row>
    <row r="38" spans="1:29" s="84" customFormat="1" ht="14.1" customHeight="1" x14ac:dyDescent="0.2">
      <c r="A38" s="1823" t="s">
        <v>3276</v>
      </c>
      <c r="B38" s="1823"/>
      <c r="C38" s="1823"/>
      <c r="D38" s="1823"/>
      <c r="E38" s="1823"/>
      <c r="F38" s="1823"/>
      <c r="G38" s="1823"/>
      <c r="H38" s="1823"/>
      <c r="I38" s="1823"/>
      <c r="J38" s="1823"/>
      <c r="K38" s="1823"/>
      <c r="L38" s="1823"/>
      <c r="M38" s="1823"/>
      <c r="N38" s="1823"/>
      <c r="O38" s="1823"/>
      <c r="P38" s="1823"/>
      <c r="Q38" s="1823"/>
      <c r="R38" s="1823"/>
      <c r="S38" s="1823"/>
      <c r="T38" s="1823"/>
      <c r="U38" s="1823"/>
      <c r="V38" s="1823"/>
      <c r="W38" s="1823"/>
      <c r="X38" s="1823"/>
      <c r="Y38" s="1823"/>
      <c r="Z38" s="1823"/>
    </row>
    <row r="39" spans="1:29" s="84" customFormat="1" ht="14.1" customHeight="1" x14ac:dyDescent="0.2">
      <c r="A39" s="1823" t="s">
        <v>3277</v>
      </c>
      <c r="B39" s="1823"/>
      <c r="C39" s="1823"/>
      <c r="D39" s="1823"/>
      <c r="E39" s="1823"/>
      <c r="F39" s="1823"/>
      <c r="G39" s="1823"/>
      <c r="H39" s="1823"/>
      <c r="I39" s="1823"/>
      <c r="J39" s="1823"/>
      <c r="K39" s="1823"/>
      <c r="L39" s="1823"/>
      <c r="M39" s="1823"/>
      <c r="N39" s="1823"/>
      <c r="O39" s="1823"/>
      <c r="P39" s="1823"/>
      <c r="Q39" s="1823"/>
      <c r="R39" s="1823"/>
      <c r="S39" s="1823"/>
      <c r="T39" s="1823"/>
      <c r="U39" s="1823"/>
      <c r="V39" s="1823"/>
      <c r="W39" s="1823"/>
      <c r="X39" s="1823"/>
      <c r="Y39" s="1823"/>
      <c r="Z39" s="1823"/>
    </row>
    <row r="40" spans="1:29" s="84" customFormat="1" ht="24.75" customHeight="1" x14ac:dyDescent="0.2">
      <c r="A40" s="1883" t="s">
        <v>3704</v>
      </c>
      <c r="B40" s="1884"/>
      <c r="C40" s="1884"/>
      <c r="D40" s="1884"/>
      <c r="E40" s="1884"/>
      <c r="F40" s="1884"/>
      <c r="G40" s="1884"/>
      <c r="H40" s="1884"/>
      <c r="I40" s="1884"/>
      <c r="J40" s="1884"/>
      <c r="K40" s="1884"/>
      <c r="L40" s="1884"/>
      <c r="M40" s="1884"/>
      <c r="N40" s="1884"/>
      <c r="O40" s="1884"/>
      <c r="P40" s="1884"/>
      <c r="Q40" s="1884"/>
      <c r="R40" s="1884"/>
      <c r="S40" s="1884"/>
      <c r="T40" s="1884"/>
      <c r="U40" s="1884"/>
      <c r="V40" s="1884"/>
      <c r="W40" s="1884"/>
      <c r="X40" s="1884"/>
      <c r="Y40" s="1884"/>
      <c r="Z40" s="1884"/>
    </row>
    <row r="41" spans="1:29" s="84" customFormat="1" ht="14.1" customHeight="1" x14ac:dyDescent="0.2">
      <c r="A41" s="1823" t="s">
        <v>3278</v>
      </c>
      <c r="B41" s="1823"/>
      <c r="C41" s="1823"/>
      <c r="D41" s="1823"/>
      <c r="E41" s="1823"/>
      <c r="F41" s="1823"/>
      <c r="G41" s="1823"/>
      <c r="H41" s="1823"/>
      <c r="I41" s="1823"/>
      <c r="J41" s="1823"/>
      <c r="K41" s="1823"/>
      <c r="L41" s="1823"/>
      <c r="M41" s="1823"/>
      <c r="N41" s="1823"/>
      <c r="O41" s="1823"/>
      <c r="P41" s="1823"/>
      <c r="Q41" s="1823"/>
      <c r="R41" s="1823"/>
      <c r="S41" s="1823"/>
      <c r="T41" s="1823"/>
      <c r="U41" s="1823"/>
      <c r="V41" s="1823"/>
      <c r="W41" s="1823"/>
      <c r="X41" s="1823"/>
      <c r="Y41" s="1823"/>
      <c r="Z41" s="1823"/>
    </row>
    <row r="42" spans="1:29" s="84" customFormat="1" ht="24" customHeight="1" x14ac:dyDescent="0.2">
      <c r="A42" s="1833" t="s">
        <v>3708</v>
      </c>
      <c r="B42" s="1833"/>
      <c r="C42" s="1833"/>
      <c r="D42" s="1833"/>
      <c r="E42" s="1833"/>
      <c r="F42" s="1833"/>
      <c r="G42" s="1833"/>
      <c r="H42" s="1833"/>
      <c r="I42" s="1833"/>
      <c r="J42" s="1833"/>
      <c r="K42" s="1833"/>
      <c r="L42" s="1833"/>
      <c r="M42" s="1833"/>
      <c r="N42" s="1833"/>
      <c r="O42" s="1833"/>
      <c r="P42" s="1833"/>
      <c r="Q42" s="1833"/>
      <c r="R42" s="1833"/>
      <c r="S42" s="1833"/>
      <c r="T42" s="1833"/>
      <c r="U42" s="1833"/>
      <c r="V42" s="1833"/>
      <c r="W42" s="1833"/>
      <c r="X42" s="1833"/>
      <c r="Y42" s="1833"/>
      <c r="Z42" s="1833"/>
      <c r="AA42" s="804"/>
    </row>
    <row r="43" spans="1:29" s="84" customFormat="1" ht="15.75" customHeight="1" x14ac:dyDescent="0.2">
      <c r="A43" s="1886" t="s">
        <v>3709</v>
      </c>
      <c r="B43" s="1886"/>
      <c r="C43" s="1886"/>
      <c r="D43" s="1886"/>
      <c r="E43" s="1886"/>
      <c r="F43" s="1886"/>
      <c r="G43" s="1886"/>
      <c r="H43" s="1886"/>
      <c r="I43" s="1886"/>
      <c r="J43" s="1886"/>
      <c r="K43" s="1886"/>
      <c r="L43" s="1886"/>
      <c r="M43" s="1886"/>
      <c r="N43" s="1886"/>
      <c r="O43" s="1886"/>
      <c r="P43" s="1886"/>
      <c r="Q43" s="1886"/>
      <c r="R43" s="1886"/>
      <c r="S43" s="1886"/>
      <c r="T43" s="1886"/>
      <c r="U43" s="1886"/>
      <c r="V43" s="1886"/>
      <c r="W43" s="1886"/>
      <c r="X43" s="1886"/>
      <c r="Y43" s="1886"/>
      <c r="Z43" s="1886"/>
    </row>
    <row r="44" spans="1:29" s="84" customFormat="1" ht="14.1" customHeight="1" x14ac:dyDescent="0.2">
      <c r="A44" s="312" t="s">
        <v>745</v>
      </c>
      <c r="Z44" s="15"/>
    </row>
    <row r="45" spans="1:29" s="84" customFormat="1" ht="14.1" customHeight="1" x14ac:dyDescent="0.2">
      <c r="A45" s="313" t="s">
        <v>746</v>
      </c>
      <c r="Z45" s="15"/>
    </row>
    <row r="46" spans="1:29" s="313" customFormat="1" ht="14.1" customHeight="1" x14ac:dyDescent="0.25">
      <c r="A46" s="313" t="s">
        <v>747</v>
      </c>
    </row>
    <row r="47" spans="1:29" s="84" customFormat="1" ht="11.25" x14ac:dyDescent="0.2">
      <c r="A47" s="981" t="s">
        <v>748</v>
      </c>
      <c r="B47" s="1885" t="s">
        <v>3279</v>
      </c>
      <c r="C47" s="1885"/>
      <c r="D47" s="1885"/>
      <c r="E47" s="1885"/>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row>
    <row r="48" spans="1:29" s="84" customFormat="1" ht="14.1" customHeight="1" x14ac:dyDescent="0.2">
      <c r="A48" s="322" t="s">
        <v>749</v>
      </c>
      <c r="B48" s="313" t="s">
        <v>2521</v>
      </c>
      <c r="Z48" s="15"/>
    </row>
    <row r="49" spans="1:37" s="84" customFormat="1" ht="14.1" customHeight="1" x14ac:dyDescent="0.2">
      <c r="A49" s="322" t="s">
        <v>750</v>
      </c>
      <c r="B49" s="313" t="s">
        <v>2522</v>
      </c>
      <c r="E49" s="323"/>
      <c r="Z49" s="15"/>
    </row>
    <row r="50" spans="1:37" s="84" customFormat="1" ht="14.1" customHeight="1" x14ac:dyDescent="0.2">
      <c r="A50" s="322" t="s">
        <v>751</v>
      </c>
      <c r="B50" s="313" t="s">
        <v>752</v>
      </c>
      <c r="Z50" s="15"/>
    </row>
    <row r="51" spans="1:37" s="84" customFormat="1" ht="14.1" customHeight="1" x14ac:dyDescent="0.2">
      <c r="A51" s="324" t="s">
        <v>753</v>
      </c>
      <c r="B51" s="313" t="s">
        <v>754</v>
      </c>
      <c r="Z51" s="15"/>
    </row>
    <row r="52" spans="1:37" s="84" customFormat="1" ht="14.1" customHeight="1" x14ac:dyDescent="0.2">
      <c r="A52" s="322" t="s">
        <v>755</v>
      </c>
      <c r="B52" s="313" t="s">
        <v>862</v>
      </c>
      <c r="Z52" s="15"/>
    </row>
    <row r="53" spans="1:37" s="84" customFormat="1" ht="18.75" customHeight="1" x14ac:dyDescent="0.2">
      <c r="A53" s="313"/>
      <c r="Z53" s="15"/>
    </row>
    <row r="54" spans="1:37" s="84" customFormat="1" ht="14.1" customHeight="1" x14ac:dyDescent="0.2">
      <c r="A54" s="312" t="s">
        <v>756</v>
      </c>
    </row>
    <row r="55" spans="1:37" s="84" customFormat="1" ht="14.1" customHeight="1" x14ac:dyDescent="0.2">
      <c r="A55" s="313" t="s">
        <v>757</v>
      </c>
    </row>
    <row r="56" spans="1:37" s="84" customFormat="1" ht="14.1" customHeight="1" x14ac:dyDescent="0.2">
      <c r="A56" s="313" t="s">
        <v>758</v>
      </c>
    </row>
    <row r="57" spans="1:37" s="84" customFormat="1" ht="14.1" customHeight="1" x14ac:dyDescent="0.2">
      <c r="A57" s="313" t="s">
        <v>863</v>
      </c>
      <c r="AF57" s="313"/>
      <c r="AG57" s="313"/>
      <c r="AH57" s="313"/>
      <c r="AI57" s="313"/>
      <c r="AJ57" s="313"/>
      <c r="AK57" s="313"/>
    </row>
    <row r="58" spans="1:37" s="84" customFormat="1" ht="14.1" customHeight="1" x14ac:dyDescent="0.2">
      <c r="A58" s="313"/>
    </row>
    <row r="59" spans="1:37" s="84" customFormat="1" ht="14.1" customHeight="1" x14ac:dyDescent="0.2">
      <c r="A59" s="325" t="s">
        <v>759</v>
      </c>
    </row>
    <row r="60" spans="1:37" s="84" customFormat="1" ht="22.5" customHeight="1" x14ac:dyDescent="0.25">
      <c r="A60" s="371" t="s">
        <v>864</v>
      </c>
      <c r="B60" s="1834" t="s">
        <v>760</v>
      </c>
      <c r="C60" s="1835"/>
      <c r="D60" s="1835"/>
      <c r="E60" s="1836" t="s">
        <v>761</v>
      </c>
      <c r="F60" s="1837"/>
      <c r="G60" s="1838"/>
      <c r="H60" s="1839" t="s">
        <v>762</v>
      </c>
      <c r="I60" s="1840"/>
      <c r="J60" s="1840"/>
      <c r="K60" s="1840"/>
      <c r="L60" s="1840"/>
      <c r="M60" s="1840"/>
      <c r="N60" s="1840"/>
      <c r="O60" s="1840"/>
      <c r="P60" s="1840"/>
      <c r="Q60" s="1840"/>
      <c r="R60" s="1840"/>
      <c r="S60" s="1840"/>
      <c r="T60" s="1840"/>
      <c r="U60" s="1840"/>
      <c r="V60" s="1840"/>
      <c r="W60" s="1840"/>
      <c r="X60" s="1840"/>
      <c r="Y60" s="1840"/>
      <c r="Z60" s="1841"/>
      <c r="AC60"/>
      <c r="AD60"/>
      <c r="AE60"/>
      <c r="AF60"/>
      <c r="AG60"/>
      <c r="AH60"/>
      <c r="AI60"/>
    </row>
    <row r="61" spans="1:37" s="84" customFormat="1" ht="14.1" customHeight="1" x14ac:dyDescent="0.25">
      <c r="A61" s="177" t="s">
        <v>763</v>
      </c>
      <c r="B61" s="1879" t="s">
        <v>764</v>
      </c>
      <c r="C61" s="1835"/>
      <c r="D61" s="1835"/>
      <c r="E61" s="1880"/>
      <c r="F61" s="1881"/>
      <c r="G61" s="1882"/>
      <c r="H61" s="805"/>
      <c r="I61" s="326" t="s">
        <v>765</v>
      </c>
      <c r="J61" s="327"/>
      <c r="K61" s="327"/>
      <c r="L61" s="327"/>
      <c r="M61" s="327"/>
      <c r="N61" s="327"/>
      <c r="O61" s="327"/>
      <c r="P61" s="327"/>
      <c r="Q61" s="327"/>
      <c r="R61" s="327"/>
      <c r="S61" s="327"/>
      <c r="T61" s="327"/>
      <c r="U61" s="327"/>
      <c r="V61" s="327"/>
      <c r="W61" s="327"/>
      <c r="X61" s="327"/>
      <c r="Y61" s="327"/>
      <c r="Z61" s="806"/>
      <c r="AC61"/>
      <c r="AD61"/>
      <c r="AE61"/>
      <c r="AF61"/>
      <c r="AG61"/>
      <c r="AH61"/>
      <c r="AI61"/>
    </row>
    <row r="62" spans="1:37" s="84" customFormat="1" ht="14.1" customHeight="1" x14ac:dyDescent="0.25">
      <c r="A62" s="177" t="s">
        <v>763</v>
      </c>
      <c r="B62" s="1879" t="s">
        <v>766</v>
      </c>
      <c r="C62" s="1835"/>
      <c r="D62" s="1891"/>
      <c r="E62" s="1892"/>
      <c r="F62" s="1893"/>
      <c r="G62" s="1894"/>
      <c r="H62" s="805"/>
      <c r="I62" s="373" t="s">
        <v>865</v>
      </c>
      <c r="J62" s="374"/>
      <c r="K62" s="374"/>
      <c r="L62" s="374"/>
      <c r="M62" s="374"/>
      <c r="N62" s="374"/>
      <c r="O62" s="374"/>
      <c r="P62" s="374"/>
      <c r="Q62" s="374"/>
      <c r="R62" s="374"/>
      <c r="S62" s="374"/>
      <c r="T62" s="374"/>
      <c r="U62" s="374"/>
      <c r="V62" s="374"/>
      <c r="W62" s="374"/>
      <c r="X62" s="374"/>
      <c r="Y62" s="374"/>
      <c r="Z62" s="807"/>
      <c r="AC62"/>
      <c r="AD62"/>
      <c r="AE62"/>
      <c r="AF62"/>
      <c r="AG62"/>
      <c r="AH62"/>
      <c r="AI62"/>
    </row>
    <row r="63" spans="1:37" s="84" customFormat="1" ht="14.1" customHeight="1" x14ac:dyDescent="0.25">
      <c r="A63" s="177" t="s">
        <v>22</v>
      </c>
      <c r="B63" s="1879" t="s">
        <v>767</v>
      </c>
      <c r="C63" s="1835"/>
      <c r="D63" s="1835"/>
      <c r="E63" s="1895" t="s">
        <v>2510</v>
      </c>
      <c r="F63" s="1896"/>
      <c r="G63" s="1896"/>
      <c r="H63" s="805"/>
      <c r="I63" s="373" t="s">
        <v>866</v>
      </c>
      <c r="J63" s="373"/>
      <c r="K63" s="373"/>
      <c r="L63" s="373"/>
      <c r="M63" s="373"/>
      <c r="N63" s="373"/>
      <c r="O63" s="373"/>
      <c r="P63" s="373"/>
      <c r="Q63" s="373"/>
      <c r="R63" s="373"/>
      <c r="S63" s="373"/>
      <c r="T63" s="373"/>
      <c r="U63" s="373"/>
      <c r="V63" s="373"/>
      <c r="W63" s="373"/>
      <c r="X63" s="373"/>
      <c r="Y63" s="373"/>
      <c r="Z63" s="808"/>
      <c r="AC63"/>
      <c r="AD63"/>
      <c r="AE63"/>
      <c r="AF63"/>
      <c r="AG63"/>
      <c r="AH63"/>
      <c r="AI63"/>
    </row>
    <row r="64" spans="1:37" s="84" customFormat="1" ht="14.1" customHeight="1" x14ac:dyDescent="0.25">
      <c r="A64" s="177" t="s">
        <v>50</v>
      </c>
      <c r="B64" s="1879" t="s">
        <v>768</v>
      </c>
      <c r="C64" s="1835"/>
      <c r="D64" s="1835"/>
      <c r="E64" s="1887" t="s">
        <v>731</v>
      </c>
      <c r="F64" s="1888"/>
      <c r="G64" s="1888"/>
      <c r="H64" s="805"/>
      <c r="I64" s="373" t="s">
        <v>3474</v>
      </c>
      <c r="J64" s="373"/>
      <c r="K64" s="373"/>
      <c r="L64" s="373"/>
      <c r="M64" s="373"/>
      <c r="N64" s="373"/>
      <c r="O64" s="373"/>
      <c r="P64" s="373"/>
      <c r="Q64" s="373"/>
      <c r="R64" s="373"/>
      <c r="S64" s="373"/>
      <c r="T64" s="373"/>
      <c r="U64" s="373"/>
      <c r="V64" s="373"/>
      <c r="W64" s="373"/>
      <c r="X64" s="373"/>
      <c r="Y64" s="373"/>
      <c r="Z64" s="808"/>
      <c r="AC64"/>
      <c r="AD64"/>
      <c r="AE64"/>
      <c r="AF64"/>
      <c r="AG64"/>
      <c r="AH64"/>
      <c r="AI64"/>
    </row>
    <row r="65" spans="1:35" s="84" customFormat="1" ht="14.1" customHeight="1" x14ac:dyDescent="0.25">
      <c r="A65" s="177" t="s">
        <v>54</v>
      </c>
      <c r="B65" s="1879" t="s">
        <v>769</v>
      </c>
      <c r="C65" s="1835"/>
      <c r="D65" s="1835"/>
      <c r="E65" s="1887" t="s">
        <v>731</v>
      </c>
      <c r="F65" s="1888"/>
      <c r="G65" s="1888"/>
      <c r="H65" s="805"/>
      <c r="I65" s="373" t="s">
        <v>770</v>
      </c>
      <c r="J65" s="373"/>
      <c r="K65" s="373"/>
      <c r="L65" s="373"/>
      <c r="M65" s="373"/>
      <c r="N65" s="373"/>
      <c r="O65" s="373"/>
      <c r="P65" s="373"/>
      <c r="Q65" s="373"/>
      <c r="R65" s="373"/>
      <c r="S65" s="373"/>
      <c r="T65" s="373"/>
      <c r="U65" s="373"/>
      <c r="V65" s="373"/>
      <c r="W65" s="373"/>
      <c r="X65" s="373"/>
      <c r="Y65" s="373"/>
      <c r="Z65" s="808"/>
      <c r="AC65"/>
      <c r="AD65"/>
      <c r="AE65"/>
      <c r="AF65"/>
      <c r="AG65"/>
      <c r="AH65"/>
      <c r="AI65"/>
    </row>
    <row r="66" spans="1:35" s="84" customFormat="1" ht="14.1" customHeight="1" x14ac:dyDescent="0.25">
      <c r="A66" s="177" t="s">
        <v>771</v>
      </c>
      <c r="B66" s="1879" t="s">
        <v>867</v>
      </c>
      <c r="C66" s="1835"/>
      <c r="D66" s="1835"/>
      <c r="E66" s="1887" t="s">
        <v>731</v>
      </c>
      <c r="F66" s="1888"/>
      <c r="G66" s="1888"/>
      <c r="H66" s="805"/>
      <c r="I66" s="373" t="s">
        <v>772</v>
      </c>
      <c r="J66" s="373"/>
      <c r="K66" s="373"/>
      <c r="L66" s="373"/>
      <c r="M66" s="373"/>
      <c r="N66" s="373"/>
      <c r="O66" s="373"/>
      <c r="P66" s="373"/>
      <c r="Q66" s="373"/>
      <c r="R66" s="373"/>
      <c r="S66" s="373"/>
      <c r="T66" s="373"/>
      <c r="U66" s="373"/>
      <c r="V66" s="373"/>
      <c r="W66" s="373"/>
      <c r="X66" s="373"/>
      <c r="Y66" s="373"/>
      <c r="Z66" s="808"/>
      <c r="AC66"/>
      <c r="AD66"/>
      <c r="AE66"/>
      <c r="AF66"/>
      <c r="AG66"/>
      <c r="AH66"/>
      <c r="AI66"/>
    </row>
    <row r="67" spans="1:35" s="84" customFormat="1" ht="14.1" customHeight="1" x14ac:dyDescent="0.25">
      <c r="A67" s="177" t="s">
        <v>2523</v>
      </c>
      <c r="B67" s="1879" t="s">
        <v>2524</v>
      </c>
      <c r="C67" s="1835"/>
      <c r="D67" s="1835"/>
      <c r="E67" s="1889" t="s">
        <v>730</v>
      </c>
      <c r="F67" s="1890"/>
      <c r="G67" s="1890"/>
      <c r="H67" s="805"/>
      <c r="I67" s="373" t="s">
        <v>2525</v>
      </c>
      <c r="J67" s="373"/>
      <c r="K67" s="373"/>
      <c r="L67" s="373"/>
      <c r="M67" s="373"/>
      <c r="N67" s="373"/>
      <c r="O67" s="373"/>
      <c r="P67" s="373"/>
      <c r="Q67" s="373"/>
      <c r="R67" s="373"/>
      <c r="S67" s="373"/>
      <c r="T67" s="373"/>
      <c r="U67" s="373"/>
      <c r="V67" s="373"/>
      <c r="W67" s="373"/>
      <c r="X67" s="373"/>
      <c r="Y67" s="373"/>
      <c r="Z67" s="808"/>
      <c r="AC67"/>
      <c r="AD67"/>
      <c r="AE67"/>
      <c r="AF67"/>
      <c r="AG67"/>
      <c r="AH67"/>
      <c r="AI67"/>
    </row>
    <row r="68" spans="1:35" s="84" customFormat="1" ht="14.1" customHeight="1" x14ac:dyDescent="0.25">
      <c r="A68" s="177" t="s">
        <v>46</v>
      </c>
      <c r="B68" s="1879" t="s">
        <v>774</v>
      </c>
      <c r="C68" s="1835"/>
      <c r="D68" s="1835"/>
      <c r="E68" s="1899" t="s">
        <v>729</v>
      </c>
      <c r="F68" s="1900"/>
      <c r="G68" s="1900"/>
      <c r="H68" s="805"/>
      <c r="I68" s="373" t="s">
        <v>3280</v>
      </c>
      <c r="J68" s="373"/>
      <c r="K68" s="373"/>
      <c r="L68" s="373"/>
      <c r="M68" s="373"/>
      <c r="N68" s="373"/>
      <c r="O68" s="373"/>
      <c r="P68" s="373"/>
      <c r="Q68" s="373"/>
      <c r="R68" s="373"/>
      <c r="S68" s="373"/>
      <c r="T68" s="373"/>
      <c r="U68" s="373"/>
      <c r="V68" s="373"/>
      <c r="W68" s="373"/>
      <c r="X68" s="373"/>
      <c r="Y68" s="373"/>
      <c r="Z68" s="808"/>
      <c r="AC68"/>
      <c r="AD68"/>
      <c r="AE68"/>
      <c r="AF68"/>
      <c r="AG68"/>
      <c r="AH68"/>
      <c r="AI68"/>
    </row>
    <row r="69" spans="1:35" s="84" customFormat="1" ht="14.1" customHeight="1" x14ac:dyDescent="0.25">
      <c r="A69" s="177" t="s">
        <v>732</v>
      </c>
      <c r="B69" s="1879" t="s">
        <v>868</v>
      </c>
      <c r="C69" s="1835"/>
      <c r="D69" s="1835"/>
      <c r="E69" s="1899" t="s">
        <v>729</v>
      </c>
      <c r="F69" s="1900"/>
      <c r="G69" s="1900"/>
      <c r="H69" s="805"/>
      <c r="I69" s="373" t="s">
        <v>775</v>
      </c>
      <c r="J69" s="373"/>
      <c r="K69" s="373"/>
      <c r="L69" s="373"/>
      <c r="M69" s="373"/>
      <c r="N69" s="373"/>
      <c r="O69" s="373"/>
      <c r="P69" s="373"/>
      <c r="Q69" s="373"/>
      <c r="R69" s="373"/>
      <c r="S69" s="373"/>
      <c r="T69" s="373"/>
      <c r="U69" s="373"/>
      <c r="V69" s="373"/>
      <c r="W69" s="373"/>
      <c r="X69" s="373"/>
      <c r="Y69" s="373"/>
      <c r="Z69" s="808"/>
      <c r="AC69"/>
      <c r="AD69"/>
      <c r="AE69"/>
      <c r="AF69"/>
      <c r="AG69"/>
      <c r="AH69"/>
      <c r="AI69"/>
    </row>
    <row r="70" spans="1:35" s="84" customFormat="1" ht="14.1" customHeight="1" x14ac:dyDescent="0.25">
      <c r="A70" s="49" t="s">
        <v>3003</v>
      </c>
      <c r="B70" s="1901" t="s">
        <v>3004</v>
      </c>
      <c r="C70" s="1902"/>
      <c r="D70" s="1902"/>
      <c r="E70" s="1899" t="s">
        <v>729</v>
      </c>
      <c r="F70" s="1900"/>
      <c r="G70" s="1900"/>
      <c r="H70" s="805"/>
      <c r="I70" s="373" t="s">
        <v>2526</v>
      </c>
      <c r="J70" s="373"/>
      <c r="K70" s="373"/>
      <c r="L70" s="373"/>
      <c r="M70" s="373"/>
      <c r="N70" s="373"/>
      <c r="O70" s="373"/>
      <c r="P70" s="373"/>
      <c r="Q70" s="373"/>
      <c r="R70" s="373"/>
      <c r="S70" s="373"/>
      <c r="T70" s="373"/>
      <c r="U70" s="373"/>
      <c r="V70" s="373"/>
      <c r="W70" s="373"/>
      <c r="X70" s="373"/>
      <c r="Y70" s="373"/>
      <c r="Z70" s="808"/>
      <c r="AC70"/>
      <c r="AD70"/>
      <c r="AE70"/>
      <c r="AF70"/>
      <c r="AG70"/>
      <c r="AH70"/>
      <c r="AI70"/>
    </row>
    <row r="71" spans="1:35" s="84" customFormat="1" ht="14.1" hidden="1" customHeight="1" x14ac:dyDescent="0.25">
      <c r="A71" s="49" t="s">
        <v>0</v>
      </c>
      <c r="B71" s="1879" t="s">
        <v>776</v>
      </c>
      <c r="C71" s="1835"/>
      <c r="D71" s="1835"/>
      <c r="E71" s="1899" t="s">
        <v>729</v>
      </c>
      <c r="F71" s="1900"/>
      <c r="G71" s="1900"/>
      <c r="H71" s="805"/>
      <c r="I71" s="373" t="s">
        <v>3282</v>
      </c>
      <c r="J71" s="373"/>
      <c r="K71" s="373"/>
      <c r="L71" s="373"/>
      <c r="M71" s="373"/>
      <c r="N71" s="373"/>
      <c r="O71" s="373"/>
      <c r="P71" s="373"/>
      <c r="Q71" s="373"/>
      <c r="R71" s="373"/>
      <c r="S71" s="373"/>
      <c r="T71" s="373"/>
      <c r="U71" s="373"/>
      <c r="V71" s="373"/>
      <c r="W71" s="373"/>
      <c r="X71" s="373"/>
      <c r="Y71" s="373"/>
      <c r="Z71" s="808"/>
      <c r="AC71"/>
      <c r="AD71"/>
      <c r="AE71"/>
      <c r="AF71"/>
      <c r="AG71"/>
      <c r="AH71"/>
      <c r="AI71"/>
    </row>
    <row r="72" spans="1:35" s="84" customFormat="1" ht="14.1" customHeight="1" x14ac:dyDescent="0.25">
      <c r="A72" s="49" t="s">
        <v>872</v>
      </c>
      <c r="B72" s="1808" t="s">
        <v>870</v>
      </c>
      <c r="C72" s="1897"/>
      <c r="D72" s="1898"/>
      <c r="E72" s="1899" t="s">
        <v>729</v>
      </c>
      <c r="F72" s="1900"/>
      <c r="G72" s="1900"/>
      <c r="H72" s="805"/>
      <c r="I72" s="378" t="s">
        <v>871</v>
      </c>
      <c r="J72" s="373"/>
      <c r="K72" s="373"/>
      <c r="L72" s="373"/>
      <c r="M72" s="373"/>
      <c r="N72" s="373"/>
      <c r="O72" s="809" t="s">
        <v>2527</v>
      </c>
      <c r="P72" s="373"/>
      <c r="Q72" s="378">
        <f>B23</f>
        <v>2015</v>
      </c>
      <c r="R72" s="373"/>
      <c r="S72" s="378"/>
      <c r="T72" s="373"/>
      <c r="U72" s="373"/>
      <c r="V72" s="373"/>
      <c r="W72" s="373"/>
      <c r="X72" s="373"/>
      <c r="Y72" s="373"/>
      <c r="Z72" s="808"/>
      <c r="AC72"/>
      <c r="AD72"/>
      <c r="AE72"/>
      <c r="AF72"/>
      <c r="AG72"/>
      <c r="AH72"/>
      <c r="AI72"/>
    </row>
    <row r="73" spans="1:35" s="84" customFormat="1" ht="14.1" customHeight="1" x14ac:dyDescent="0.25">
      <c r="A73" s="49" t="s">
        <v>874</v>
      </c>
      <c r="B73" s="1808" t="s">
        <v>873</v>
      </c>
      <c r="C73" s="1897"/>
      <c r="D73" s="1898"/>
      <c r="E73" s="1899" t="s">
        <v>729</v>
      </c>
      <c r="F73" s="1900"/>
      <c r="G73" s="1900"/>
      <c r="H73" s="805"/>
      <c r="I73" s="378" t="s">
        <v>871</v>
      </c>
      <c r="J73" s="373"/>
      <c r="K73" s="373"/>
      <c r="L73" s="373"/>
      <c r="M73" s="373"/>
      <c r="N73" s="373"/>
      <c r="O73" s="809" t="s">
        <v>2527</v>
      </c>
      <c r="P73" s="373"/>
      <c r="Q73" s="378">
        <f>B24</f>
        <v>2016</v>
      </c>
      <c r="R73" s="373"/>
      <c r="S73" s="378"/>
      <c r="T73" s="373"/>
      <c r="U73" s="373"/>
      <c r="V73" s="373"/>
      <c r="W73" s="373"/>
      <c r="X73" s="373"/>
      <c r="Y73" s="373"/>
      <c r="Z73" s="808"/>
      <c r="AC73"/>
      <c r="AD73"/>
      <c r="AE73"/>
      <c r="AF73"/>
      <c r="AG73"/>
      <c r="AH73"/>
      <c r="AI73"/>
    </row>
    <row r="74" spans="1:35" s="84" customFormat="1" ht="14.1" customHeight="1" x14ac:dyDescent="0.25">
      <c r="A74" s="49" t="s">
        <v>778</v>
      </c>
      <c r="B74" s="1808" t="s">
        <v>777</v>
      </c>
      <c r="C74" s="1897"/>
      <c r="D74" s="1898"/>
      <c r="E74" s="1899" t="s">
        <v>729</v>
      </c>
      <c r="F74" s="1900"/>
      <c r="G74" s="1900"/>
      <c r="H74" s="805"/>
      <c r="I74" s="378" t="s">
        <v>871</v>
      </c>
      <c r="J74" s="373"/>
      <c r="K74" s="373"/>
      <c r="L74" s="373"/>
      <c r="M74" s="373"/>
      <c r="N74" s="373"/>
      <c r="O74" s="809" t="s">
        <v>2527</v>
      </c>
      <c r="P74" s="373"/>
      <c r="Q74" s="378">
        <f>B25</f>
        <v>2017</v>
      </c>
      <c r="R74" s="373"/>
      <c r="S74" s="378"/>
      <c r="T74" s="373"/>
      <c r="U74" s="373"/>
      <c r="V74" s="373"/>
      <c r="W74" s="373"/>
      <c r="X74" s="373"/>
      <c r="Y74" s="373"/>
      <c r="Z74" s="808"/>
      <c r="AC74"/>
      <c r="AD74"/>
      <c r="AE74"/>
      <c r="AF74"/>
      <c r="AG74"/>
      <c r="AH74"/>
      <c r="AI74"/>
    </row>
    <row r="75" spans="1:35" s="84" customFormat="1" ht="14.1" customHeight="1" x14ac:dyDescent="0.25">
      <c r="A75" s="49" t="s">
        <v>780</v>
      </c>
      <c r="B75" s="1802" t="s">
        <v>875</v>
      </c>
      <c r="C75" s="1803"/>
      <c r="D75" s="1804"/>
      <c r="E75" s="1805" t="s">
        <v>729</v>
      </c>
      <c r="F75" s="1806"/>
      <c r="G75" s="1807"/>
      <c r="H75" s="805"/>
      <c r="I75" s="378" t="s">
        <v>871</v>
      </c>
      <c r="J75" s="373"/>
      <c r="K75" s="373"/>
      <c r="L75" s="373"/>
      <c r="M75" s="373"/>
      <c r="N75" s="373"/>
      <c r="O75" s="809" t="s">
        <v>2527</v>
      </c>
      <c r="P75" s="373"/>
      <c r="Q75" s="378">
        <f>B26</f>
        <v>2018</v>
      </c>
      <c r="R75" s="373"/>
      <c r="S75" s="378"/>
      <c r="T75" s="373"/>
      <c r="U75" s="373"/>
      <c r="V75" s="373"/>
      <c r="W75" s="373"/>
      <c r="X75" s="373"/>
      <c r="Y75" s="373"/>
      <c r="Z75" s="808"/>
      <c r="AC75"/>
      <c r="AD75"/>
      <c r="AE75"/>
      <c r="AF75"/>
      <c r="AG75"/>
      <c r="AH75"/>
      <c r="AI75"/>
    </row>
    <row r="76" spans="1:35" s="84" customFormat="1" ht="14.1" customHeight="1" x14ac:dyDescent="0.25">
      <c r="A76" s="49" t="s">
        <v>2903</v>
      </c>
      <c r="B76" s="1802" t="s">
        <v>875</v>
      </c>
      <c r="C76" s="1803"/>
      <c r="D76" s="1804"/>
      <c r="E76" s="1805" t="s">
        <v>729</v>
      </c>
      <c r="F76" s="1806"/>
      <c r="G76" s="1807"/>
      <c r="H76" s="805"/>
      <c r="I76" s="378" t="s">
        <v>871</v>
      </c>
      <c r="J76" s="373"/>
      <c r="K76" s="373"/>
      <c r="L76" s="373"/>
      <c r="M76" s="373"/>
      <c r="N76" s="373"/>
      <c r="O76" s="809" t="s">
        <v>2527</v>
      </c>
      <c r="P76" s="373"/>
      <c r="Q76" s="378">
        <f>B27</f>
        <v>2019</v>
      </c>
      <c r="R76" s="373"/>
      <c r="S76" s="378"/>
      <c r="T76" s="373"/>
      <c r="U76" s="373"/>
      <c r="V76" s="373"/>
      <c r="W76" s="373"/>
      <c r="X76" s="373"/>
      <c r="Y76" s="373"/>
      <c r="Z76" s="808"/>
      <c r="AC76"/>
      <c r="AD76"/>
      <c r="AE76"/>
      <c r="AF76"/>
      <c r="AG76"/>
      <c r="AH76"/>
      <c r="AI76"/>
    </row>
    <row r="77" spans="1:35" s="84" customFormat="1" ht="14.1" customHeight="1" x14ac:dyDescent="0.25">
      <c r="A77" s="49" t="s">
        <v>878</v>
      </c>
      <c r="B77" s="1808" t="s">
        <v>875</v>
      </c>
      <c r="C77" s="1897"/>
      <c r="D77" s="1898"/>
      <c r="E77" s="1899" t="s">
        <v>729</v>
      </c>
      <c r="F77" s="1900"/>
      <c r="G77" s="1900"/>
      <c r="H77" s="805"/>
      <c r="I77" s="378" t="s">
        <v>877</v>
      </c>
      <c r="J77" s="373"/>
      <c r="K77" s="373"/>
      <c r="L77" s="373"/>
      <c r="M77" s="373"/>
      <c r="N77" s="373"/>
      <c r="O77" s="809" t="s">
        <v>2527</v>
      </c>
      <c r="P77" s="373"/>
      <c r="Q77" s="378">
        <f>B23</f>
        <v>2015</v>
      </c>
      <c r="R77" s="373"/>
      <c r="S77" s="378"/>
      <c r="T77" s="373"/>
      <c r="U77" s="373"/>
      <c r="V77" s="373"/>
      <c r="W77" s="373"/>
      <c r="X77" s="373"/>
      <c r="Y77" s="373"/>
      <c r="Z77" s="808"/>
      <c r="AC77"/>
      <c r="AD77"/>
      <c r="AE77"/>
      <c r="AF77"/>
      <c r="AG77"/>
      <c r="AH77"/>
      <c r="AI77"/>
    </row>
    <row r="78" spans="1:35" s="84" customFormat="1" ht="14.1" customHeight="1" x14ac:dyDescent="0.2">
      <c r="A78" s="49" t="s">
        <v>879</v>
      </c>
      <c r="B78" s="1808" t="s">
        <v>875</v>
      </c>
      <c r="C78" s="1897"/>
      <c r="D78" s="1898"/>
      <c r="E78" s="1899" t="s">
        <v>729</v>
      </c>
      <c r="F78" s="1900"/>
      <c r="G78" s="1900"/>
      <c r="H78" s="805"/>
      <c r="I78" s="378" t="s">
        <v>877</v>
      </c>
      <c r="J78" s="373"/>
      <c r="K78" s="373"/>
      <c r="L78" s="373"/>
      <c r="M78" s="373"/>
      <c r="N78" s="373"/>
      <c r="O78" s="809" t="s">
        <v>2527</v>
      </c>
      <c r="P78" s="373"/>
      <c r="Q78" s="378">
        <f>B24</f>
        <v>2016</v>
      </c>
      <c r="R78" s="373"/>
      <c r="S78" s="378"/>
      <c r="T78" s="373"/>
      <c r="U78" s="373"/>
      <c r="V78" s="373"/>
      <c r="W78" s="373"/>
      <c r="X78" s="373"/>
      <c r="Y78" s="373"/>
      <c r="Z78" s="808"/>
    </row>
    <row r="79" spans="1:35" s="84" customFormat="1" ht="14.1" customHeight="1" x14ac:dyDescent="0.2">
      <c r="A79" s="49" t="s">
        <v>781</v>
      </c>
      <c r="B79" s="1808" t="s">
        <v>880</v>
      </c>
      <c r="C79" s="1897"/>
      <c r="D79" s="1898"/>
      <c r="E79" s="1899" t="s">
        <v>729</v>
      </c>
      <c r="F79" s="1900"/>
      <c r="G79" s="1900"/>
      <c r="H79" s="805"/>
      <c r="I79" s="378" t="s">
        <v>877</v>
      </c>
      <c r="J79" s="373"/>
      <c r="K79" s="373"/>
      <c r="L79" s="373"/>
      <c r="M79" s="373"/>
      <c r="N79" s="373"/>
      <c r="O79" s="809" t="s">
        <v>2527</v>
      </c>
      <c r="P79" s="373"/>
      <c r="Q79" s="378">
        <f>B25</f>
        <v>2017</v>
      </c>
      <c r="R79" s="373"/>
      <c r="S79" s="378"/>
      <c r="T79" s="373"/>
      <c r="U79" s="373"/>
      <c r="V79" s="373"/>
      <c r="W79" s="373"/>
      <c r="X79" s="373"/>
      <c r="Y79" s="373"/>
      <c r="Z79" s="808"/>
    </row>
    <row r="80" spans="1:35" s="84" customFormat="1" ht="14.1" customHeight="1" x14ac:dyDescent="0.2">
      <c r="A80" s="49" t="s">
        <v>782</v>
      </c>
      <c r="B80" s="1808" t="s">
        <v>779</v>
      </c>
      <c r="C80" s="1809"/>
      <c r="D80" s="1810"/>
      <c r="E80" s="1811" t="s">
        <v>729</v>
      </c>
      <c r="F80" s="1812"/>
      <c r="G80" s="1813"/>
      <c r="H80" s="805"/>
      <c r="I80" s="378" t="s">
        <v>877</v>
      </c>
      <c r="J80" s="373"/>
      <c r="K80" s="373"/>
      <c r="L80" s="373"/>
      <c r="M80" s="373"/>
      <c r="N80" s="373"/>
      <c r="O80" s="809" t="s">
        <v>2527</v>
      </c>
      <c r="P80" s="373"/>
      <c r="Q80" s="378">
        <f>B26</f>
        <v>2018</v>
      </c>
      <c r="R80" s="373"/>
      <c r="S80" s="378"/>
      <c r="T80" s="373"/>
      <c r="U80" s="373"/>
      <c r="V80" s="373"/>
      <c r="W80" s="373"/>
      <c r="X80" s="373"/>
      <c r="Y80" s="373"/>
      <c r="Z80" s="808"/>
    </row>
    <row r="81" spans="1:26" s="84" customFormat="1" ht="14.1" customHeight="1" x14ac:dyDescent="0.2">
      <c r="A81" s="49" t="s">
        <v>2904</v>
      </c>
      <c r="B81" s="1808" t="s">
        <v>779</v>
      </c>
      <c r="C81" s="1809"/>
      <c r="D81" s="1810"/>
      <c r="E81" s="1811" t="s">
        <v>729</v>
      </c>
      <c r="F81" s="1812"/>
      <c r="G81" s="1813"/>
      <c r="H81" s="805"/>
      <c r="I81" s="378" t="s">
        <v>877</v>
      </c>
      <c r="J81" s="373"/>
      <c r="K81" s="373"/>
      <c r="L81" s="373"/>
      <c r="M81" s="373"/>
      <c r="N81" s="373"/>
      <c r="O81" s="809" t="s">
        <v>2527</v>
      </c>
      <c r="P81" s="373"/>
      <c r="Q81" s="378">
        <f>B27</f>
        <v>2019</v>
      </c>
      <c r="R81" s="373"/>
      <c r="S81" s="378"/>
      <c r="T81" s="373"/>
      <c r="U81" s="373"/>
      <c r="V81" s="373"/>
      <c r="W81" s="373"/>
      <c r="X81" s="373"/>
      <c r="Y81" s="373"/>
      <c r="Z81" s="808"/>
    </row>
    <row r="83" spans="1:26" ht="30" customHeight="1" x14ac:dyDescent="0.2">
      <c r="A83" s="1904" t="s">
        <v>2461</v>
      </c>
      <c r="B83" s="1904"/>
      <c r="C83" s="1904"/>
      <c r="D83" s="1904"/>
      <c r="E83" s="1904"/>
      <c r="F83" s="1904"/>
      <c r="G83" s="1904"/>
      <c r="H83" s="1904"/>
      <c r="I83" s="1904"/>
      <c r="J83" s="1904"/>
      <c r="K83" s="1904"/>
      <c r="L83" s="1904"/>
      <c r="M83" s="1904"/>
      <c r="N83" s="1904"/>
      <c r="O83" s="1904"/>
      <c r="P83" s="1904"/>
      <c r="Q83" s="1904"/>
      <c r="R83" s="1904"/>
      <c r="S83" s="1904"/>
      <c r="T83" s="1904"/>
      <c r="U83" s="1904"/>
      <c r="V83" s="1904"/>
      <c r="W83" s="1904"/>
      <c r="X83" s="1904"/>
      <c r="Y83" s="1904"/>
      <c r="Z83" s="1904"/>
    </row>
    <row r="84" spans="1:26" ht="17.25" hidden="1" customHeight="1" x14ac:dyDescent="0.2">
      <c r="A84" s="1906"/>
      <c r="B84" s="1907"/>
      <c r="C84" s="1908"/>
      <c r="D84" s="1909"/>
      <c r="E84" s="1910"/>
      <c r="F84" s="314"/>
      <c r="G84" s="314"/>
      <c r="H84" s="314"/>
      <c r="I84" s="314"/>
      <c r="J84" s="314"/>
      <c r="K84" s="314"/>
      <c r="L84" s="314"/>
      <c r="M84" s="314"/>
      <c r="N84" s="314"/>
      <c r="O84" s="272"/>
      <c r="P84" s="272"/>
    </row>
    <row r="85" spans="1:26" hidden="1" x14ac:dyDescent="0.2">
      <c r="A85" s="1664"/>
      <c r="B85" s="1667"/>
      <c r="C85" s="1583"/>
      <c r="D85" s="1691"/>
      <c r="E85" s="1640"/>
      <c r="F85" s="314" t="str">
        <f>[12]Berechnung2!F30</f>
        <v>Werte</v>
      </c>
      <c r="G85" s="314" t="e">
        <f>[12]Berechnung2!G30</f>
        <v>#REF!</v>
      </c>
      <c r="H85" s="314" t="e">
        <f>[12]Berechnung2!H30</f>
        <v>#REF!</v>
      </c>
      <c r="I85" s="314" t="e">
        <f>[12]Berechnung2!I30</f>
        <v>#REF!</v>
      </c>
      <c r="J85" s="314" t="e">
        <f>[12]Berechnung2!J30</f>
        <v>#REF!</v>
      </c>
      <c r="K85" s="314" t="e">
        <f>[12]Berechnung2!K30</f>
        <v>#REF!</v>
      </c>
      <c r="L85" s="314" t="str">
        <f>[12]Berechnung2!L30</f>
        <v>Texte Matrix Datenquali</v>
      </c>
      <c r="M85" s="314" t="e">
        <f>[12]Berechnung2!M30</f>
        <v>#REF!</v>
      </c>
      <c r="N85" s="314" t="str">
        <f>[12]Berechnung2!N30</f>
        <v>Fehlermeldungen Matrix</v>
      </c>
      <c r="O85" s="272"/>
      <c r="P85" s="272"/>
    </row>
    <row r="86" spans="1:26" hidden="1" x14ac:dyDescent="0.2">
      <c r="A86" s="1664"/>
      <c r="B86" s="1667"/>
      <c r="C86" s="1583"/>
      <c r="D86" s="1691"/>
      <c r="E86" s="1640"/>
      <c r="F86" s="315" t="e">
        <f>[12]Berechnung2!F31</f>
        <v>#REF!</v>
      </c>
      <c r="G86" s="315" t="e">
        <f>[12]Berechnung2!G31</f>
        <v>#REF!</v>
      </c>
      <c r="H86" s="315" t="e">
        <f>[12]Berechnung2!H31</f>
        <v>#REF!</v>
      </c>
      <c r="I86" s="315" t="e">
        <f>[12]Berechnung2!I31</f>
        <v>#REF!</v>
      </c>
      <c r="J86" s="315" t="e">
        <f>[12]Berechnung2!J31</f>
        <v>#REF!</v>
      </c>
      <c r="K86" s="314" t="e">
        <f>[12]Berechnung2!K31</f>
        <v>#REF!</v>
      </c>
      <c r="L86" s="314" t="e">
        <f>[12]Berechnung2!L31</f>
        <v>#REF!</v>
      </c>
      <c r="M86" s="314" t="e">
        <f>[12]Berechnung2!M31</f>
        <v>#REF!</v>
      </c>
      <c r="N86" s="314" t="str">
        <f>[12]Berechnung2!N31</f>
        <v>Ganze Zahl zwischen 0 und 5000 eingeben</v>
      </c>
      <c r="O86" s="272"/>
      <c r="P86" s="272"/>
    </row>
    <row r="87" spans="1:26" hidden="1" x14ac:dyDescent="0.2">
      <c r="A87" s="272" t="str">
        <f>[12]Berechnung2!B32</f>
        <v>relevante Nachsorgejahre nicht/unvollständig bearbeitet</v>
      </c>
      <c r="C87" s="272" t="e">
        <f>[12]Berechnung2!C32</f>
        <v>#REF!</v>
      </c>
      <c r="D87" s="272" t="str">
        <f>[12]Berechnung2!D32</f>
        <v>unvollständig</v>
      </c>
      <c r="E87" s="315" t="e">
        <f>[12]Berechnung2!E32</f>
        <v>#REF!</v>
      </c>
      <c r="F87" s="315" t="e">
        <f>[12]Berechnung2!F32</f>
        <v>#REF!</v>
      </c>
      <c r="G87" s="315" t="e">
        <f>[12]Berechnung2!G32</f>
        <v>#REF!</v>
      </c>
      <c r="H87" s="315" t="e">
        <f>[12]Berechnung2!H32</f>
        <v>#REF!</v>
      </c>
      <c r="I87" s="315" t="e">
        <f>[12]Berechnung2!I32</f>
        <v>#REF!</v>
      </c>
      <c r="J87" s="315" t="e">
        <f>[12]Berechnung2!J32</f>
        <v>#REF!</v>
      </c>
      <c r="K87" s="314" t="e">
        <f>[12]Berechnung2!K32</f>
        <v>#REF!</v>
      </c>
      <c r="L87" s="314" t="str">
        <f>[12]Berechnung2!L32</f>
        <v>relevante Nachsorgejahre nicht/unvollständig bearbeitet</v>
      </c>
      <c r="M87" s="314" t="e">
        <f>[12]Berechnung2!M32</f>
        <v>#REF!</v>
      </c>
      <c r="N87" s="314" t="e">
        <f>[12]Berechnung2!N32</f>
        <v>#REF!</v>
      </c>
      <c r="O87" s="272"/>
      <c r="P87" s="272"/>
    </row>
    <row r="88" spans="1:26" ht="14.25" hidden="1" customHeight="1" x14ac:dyDescent="0.2">
      <c r="A88" s="272" t="str">
        <f>[12]Berechnung2!B33</f>
        <v>Relative Quote tumorfrei</v>
      </c>
      <c r="C88" s="272" t="e">
        <f>[12]Berechnung2!C33</f>
        <v>#REF!</v>
      </c>
      <c r="D88" s="272" t="str">
        <f>[12]Berechnung2!D33</f>
        <v>plausi</v>
      </c>
      <c r="E88" s="315" t="str">
        <f>[12]Berechnung2!E33</f>
        <v>nicht geprüft</v>
      </c>
      <c r="F88" s="315">
        <f>[12]Berechnung2!F33</f>
        <v>-1</v>
      </c>
      <c r="G88" s="315">
        <f>[12]Berechnung2!G33</f>
        <v>-1</v>
      </c>
      <c r="H88" s="315">
        <f>[12]Berechnung2!H33</f>
        <v>-1</v>
      </c>
      <c r="I88" s="315">
        <f>[12]Berechnung2!I33</f>
        <v>-1</v>
      </c>
      <c r="J88" s="315">
        <f>[12]Berechnung2!J33</f>
        <v>-1</v>
      </c>
      <c r="K88" s="314" t="e">
        <f>[12]Berechnung2!K33</f>
        <v>#REF!</v>
      </c>
      <c r="L88" s="314" t="str">
        <f>[12]Berechnung2!L33</f>
        <v>auffällig niedrige Quote tumorfreier Patienten</v>
      </c>
      <c r="M88" s="314" t="e">
        <f>[12]Berechnung2!M33</f>
        <v>#REF!</v>
      </c>
      <c r="N88" s="314" t="e">
        <f>[12]Berechnung2!N33</f>
        <v>#REF!</v>
      </c>
      <c r="O88" s="272"/>
      <c r="P88" s="272"/>
      <c r="Z88" s="269"/>
    </row>
    <row r="89" spans="1:26" ht="14.25" hidden="1" customHeight="1" x14ac:dyDescent="0.2">
      <c r="A89" s="272" t="str">
        <f>[12]Berechnung2!B34</f>
        <v xml:space="preserve">nur Prozentwerte können eingegeben werden </v>
      </c>
      <c r="C89" s="272" t="e">
        <f>[12]Berechnung2!C34</f>
        <v>#REF!</v>
      </c>
      <c r="D89" s="272" t="str">
        <f>[12]Berechnung2!D34</f>
        <v>inkorrekt</v>
      </c>
      <c r="E89" s="315" t="str">
        <f>[12]Berechnung2!E34</f>
        <v>&gt;</v>
      </c>
      <c r="F89" s="315">
        <f>[12]Berechnung2!F34</f>
        <v>0</v>
      </c>
      <c r="G89" s="315">
        <f>[12]Berechnung2!G34</f>
        <v>0</v>
      </c>
      <c r="H89" s="315" t="e">
        <f>[12]Berechnung2!H34</f>
        <v>#REF!</v>
      </c>
      <c r="I89" s="315" t="e">
        <f>[12]Berechnung2!I34</f>
        <v>#REF!</v>
      </c>
      <c r="J89" s="315">
        <f>[12]Berechnung2!J34</f>
        <v>1</v>
      </c>
      <c r="K89" s="314" t="e">
        <f>[12]Berechnung2!K34</f>
        <v>#REF!</v>
      </c>
      <c r="L89" s="314" t="e">
        <f>[12]Berechnung2!L34</f>
        <v>#REF!</v>
      </c>
      <c r="M89" s="314" t="e">
        <f>[12]Berechnung2!M34</f>
        <v>#REF!</v>
      </c>
      <c r="N89" s="314" t="e">
        <f>[12]Berechnung2!N34</f>
        <v>#REF!</v>
      </c>
      <c r="O89" s="272"/>
      <c r="P89" s="272"/>
      <c r="Z89" s="269"/>
    </row>
    <row r="90" spans="1:26" ht="14.25" hidden="1" customHeight="1" x14ac:dyDescent="0.2">
      <c r="A90" s="272" t="str">
        <f>[12]Berechnung2!B35</f>
        <v>zu geringe Anzahl der Primärfälle</v>
      </c>
      <c r="C90" s="272" t="e">
        <f>[12]Berechnung2!C35</f>
        <v>#REF!</v>
      </c>
      <c r="D90" s="272" t="str">
        <f>[12]Berechnung2!D35</f>
        <v>plausi</v>
      </c>
      <c r="E90" s="314" t="str">
        <f>[12]Berechnung2!E35</f>
        <v>&lt;</v>
      </c>
      <c r="F90" s="314" t="e">
        <f>[12]Berechnung2!F35</f>
        <v>#REF!</v>
      </c>
      <c r="G90" s="314">
        <f>[12]Berechnung2!G35</f>
        <v>25</v>
      </c>
      <c r="H90" s="314" t="e">
        <f>[12]Berechnung2!H35</f>
        <v>#REF!</v>
      </c>
      <c r="I90" s="314" t="e">
        <f>[12]Berechnung2!I35</f>
        <v>#REF!</v>
      </c>
      <c r="J90" s="314" t="e">
        <f>[12]Berechnung2!J35</f>
        <v>#REF!</v>
      </c>
      <c r="K90" s="314" t="e">
        <f>[12]Berechnung2!K35</f>
        <v>#REF!</v>
      </c>
      <c r="L90" s="314" t="str">
        <f>[12]Berechnung2!L35</f>
        <v>zu wenig Primärfälle angegeben</v>
      </c>
      <c r="M90" s="314" t="e">
        <f>[12]Berechnung2!M35</f>
        <v>#REF!</v>
      </c>
      <c r="N90" s="314" t="e">
        <f>[12]Berechnung2!N35</f>
        <v>#REF!</v>
      </c>
      <c r="O90" s="272"/>
      <c r="P90" s="272"/>
      <c r="Z90" s="269"/>
    </row>
    <row r="91" spans="1:26" ht="14.25" hidden="1" customHeight="1" x14ac:dyDescent="0.2">
      <c r="A91" s="272" t="str">
        <f>[12]Berechnung2!B36</f>
        <v>zu viele Patientinnen im Follow-Up</v>
      </c>
      <c r="C91" s="272" t="e">
        <f>[12]Berechnung2!C36</f>
        <v>#REF!</v>
      </c>
      <c r="D91" s="272" t="str">
        <f>[12]Berechnung2!D36</f>
        <v>inkorrekt</v>
      </c>
      <c r="E91" s="316" t="e">
        <f>[12]Berechnung2!E36</f>
        <v>#REF!</v>
      </c>
      <c r="F91" s="316" t="e">
        <f>[12]Berechnung2!F36</f>
        <v>#REF!</v>
      </c>
      <c r="G91" s="316" t="e">
        <f>[12]Berechnung2!G36</f>
        <v>#REF!</v>
      </c>
      <c r="H91" s="316" t="e">
        <f>[12]Berechnung2!H36</f>
        <v>#REF!</v>
      </c>
      <c r="I91" s="316" t="e">
        <f>[12]Berechnung2!I36</f>
        <v>#REF!</v>
      </c>
      <c r="J91" s="316" t="e">
        <f>[12]Berechnung2!J36</f>
        <v>#REF!</v>
      </c>
      <c r="K91" s="314" t="e">
        <f>[12]Berechnung2!K36</f>
        <v>#REF!</v>
      </c>
      <c r="L91" s="314" t="str">
        <f>[12]Berechnung2!L36</f>
        <v>zu viele Pat im Follow-Up</v>
      </c>
      <c r="M91" s="314" t="e">
        <f>[12]Berechnung2!M36</f>
        <v>#REF!</v>
      </c>
      <c r="N91" s="314" t="str">
        <f>[12]Berechnung2!N36</f>
        <v>Anzahl Pat. Im Follow-Up zu hoch</v>
      </c>
      <c r="O91" s="272"/>
      <c r="P91" s="272"/>
      <c r="Z91" s="269"/>
    </row>
    <row r="92" spans="1:26" ht="14.25" hidden="1" customHeight="1" x14ac:dyDescent="0.2">
      <c r="A92" s="272" t="str">
        <f>[12]Berechnung2!B37</f>
        <v>geringe Follow-Up Quote</v>
      </c>
      <c r="C92" s="272" t="e">
        <f>[12]Berechnung2!C37</f>
        <v>#REF!</v>
      </c>
      <c r="D92" s="272" t="str">
        <f>[12]Berechnung2!D37</f>
        <v>plausi</v>
      </c>
      <c r="E92" s="316" t="str">
        <f>[12]Berechnung2!E37</f>
        <v>&lt;</v>
      </c>
      <c r="F92" s="316">
        <f>[12]Berechnung2!F37</f>
        <v>0</v>
      </c>
      <c r="G92" s="316">
        <f>[12]Berechnung2!G37</f>
        <v>0</v>
      </c>
      <c r="H92" s="316" t="e">
        <f>[12]Berechnung2!H37</f>
        <v>#REF!</v>
      </c>
      <c r="I92" s="316">
        <f>[12]Berechnung2!I37</f>
        <v>0.69999</v>
      </c>
      <c r="J92" s="316">
        <f>[12]Berechnung2!J37</f>
        <v>0.69999</v>
      </c>
      <c r="K92" s="314" t="e">
        <f>[12]Berechnung2!K37</f>
        <v>#REF!</v>
      </c>
      <c r="L92" s="314" t="str">
        <f>[12]Berechnung2!L37</f>
        <v>geringe Follow-Up Quote der Nachsorgejahre</v>
      </c>
      <c r="M92" s="314" t="e">
        <f>[12]Berechnung2!M37</f>
        <v>#REF!</v>
      </c>
      <c r="N92" s="314" t="e">
        <f>[12]Berechnung2!N37</f>
        <v>#REF!</v>
      </c>
      <c r="O92" s="272"/>
      <c r="P92" s="272"/>
      <c r="Z92" s="269"/>
    </row>
    <row r="93" spans="1:26" ht="14.25" hidden="1" customHeight="1" x14ac:dyDescent="0.2">
      <c r="A93" s="272" t="str">
        <f>[12]Berechnung2!B38</f>
        <v>geringe Follow-Up Quote der letzten 2-4 Jahre</v>
      </c>
      <c r="C93" s="272" t="e">
        <f>[12]Berechnung2!C38</f>
        <v>#REF!</v>
      </c>
      <c r="D93" s="272" t="str">
        <f>[12]Berechnung2!D38</f>
        <v>sollvorgabe</v>
      </c>
      <c r="E93" s="316" t="str">
        <f>[12]Berechnung2!E38</f>
        <v>&lt;</v>
      </c>
      <c r="F93" s="316">
        <f>[12]Berechnung2!F38</f>
        <v>0</v>
      </c>
      <c r="G93" s="316">
        <f>[12]Berechnung2!G38</f>
        <v>0</v>
      </c>
      <c r="H93" s="316" t="e">
        <f>[12]Berechnung2!H38</f>
        <v>#REF!</v>
      </c>
      <c r="I93" s="316">
        <f>[12]Berechnung2!I38</f>
        <v>0.79998999999999998</v>
      </c>
      <c r="J93" s="316">
        <f>[12]Berechnung2!J38</f>
        <v>0.79998999999999998</v>
      </c>
      <c r="K93" s="314" t="e">
        <f>[12]Berechnung2!K38</f>
        <v>#REF!</v>
      </c>
      <c r="L93" s="314" t="str">
        <f>[12]Berechnung2!L38</f>
        <v>durchschnittliche Follow-Up Quote &lt; 80%</v>
      </c>
      <c r="M93" s="314" t="e">
        <f>[12]Berechnung2!M38</f>
        <v>#REF!</v>
      </c>
      <c r="N93" s="314" t="e">
        <f>[12]Berechnung2!N38</f>
        <v>#REF!</v>
      </c>
      <c r="O93" s="272"/>
      <c r="P93" s="272"/>
      <c r="Z93" s="269"/>
    </row>
    <row r="94" spans="1:26" ht="14.25" hidden="1" customHeight="1" x14ac:dyDescent="0.2">
      <c r="A94" s="272" t="str">
        <f>[12]Berechnung2!B39</f>
        <v>zu hohe Follow-Up Quote der letzten 2-4 Jahre</v>
      </c>
      <c r="C94" s="272" t="e">
        <f>[12]Berechnung2!C39</f>
        <v>#REF!</v>
      </c>
      <c r="D94" s="272" t="str">
        <f>[12]Berechnung2!D39</f>
        <v>plausi</v>
      </c>
      <c r="E94" s="316" t="str">
        <f>[12]Berechnung2!E39</f>
        <v>&gt;</v>
      </c>
      <c r="F94" s="316" t="e">
        <f>[12]Berechnung2!F39</f>
        <v>#REF!</v>
      </c>
      <c r="G94" s="316">
        <f>[12]Berechnung2!G39</f>
        <v>0</v>
      </c>
      <c r="H94" s="316">
        <f>[12]Berechnung2!H39</f>
        <v>0.99000999999999995</v>
      </c>
      <c r="I94" s="316">
        <f>[12]Berechnung2!I39</f>
        <v>1</v>
      </c>
      <c r="J94" s="316">
        <f>[12]Berechnung2!J39</f>
        <v>0.99000999999999995</v>
      </c>
      <c r="K94" s="314" t="e">
        <f>[12]Berechnung2!K39</f>
        <v>#REF!</v>
      </c>
      <c r="L94" s="314" t="str">
        <f>[12]Berechnung2!L39</f>
        <v>durchschnittliche Follow-Up Quote &gt; 99%</v>
      </c>
      <c r="M94" s="314" t="e">
        <f>[12]Berechnung2!M39</f>
        <v>#REF!</v>
      </c>
      <c r="N94" s="314" t="e">
        <f>[12]Berechnung2!N39</f>
        <v>#REF!</v>
      </c>
      <c r="O94" s="272"/>
      <c r="P94" s="272"/>
      <c r="Z94" s="269"/>
    </row>
    <row r="95" spans="1:26" ht="14.25" hidden="1" customHeight="1" x14ac:dyDescent="0.2">
      <c r="A95" s="272" t="str">
        <f>[12]Berechnung2!B40</f>
        <v xml:space="preserve">Fehler bei Ereignisse </v>
      </c>
      <c r="C95" s="272" t="e">
        <f>[12]Berechnung2!C40</f>
        <v>#REF!</v>
      </c>
      <c r="D95" s="272" t="str">
        <f>[12]Berechnung2!D40</f>
        <v>inkorrekt</v>
      </c>
      <c r="E95" s="316" t="e">
        <f>[12]Berechnung2!E40</f>
        <v>#REF!</v>
      </c>
      <c r="F95" s="316" t="e">
        <f>[12]Berechnung2!F40</f>
        <v>#REF!</v>
      </c>
      <c r="G95" s="316" t="e">
        <f>[12]Berechnung2!G40</f>
        <v>#REF!</v>
      </c>
      <c r="H95" s="316" t="e">
        <f>[12]Berechnung2!H40</f>
        <v>#REF!</v>
      </c>
      <c r="I95" s="316" t="e">
        <f>[12]Berechnung2!I40</f>
        <v>#REF!</v>
      </c>
      <c r="J95" s="316" t="e">
        <f>[12]Berechnung2!J40</f>
        <v>#REF!</v>
      </c>
      <c r="K95" s="314" t="e">
        <f>[12]Berechnung2!K40</f>
        <v>#REF!</v>
      </c>
      <c r="L95" s="314" t="str">
        <f>[12]Berechnung2!L40</f>
        <v>Werte in Spalte R,S,T dürfen den Wert Spalte Q nicht übersteigen</v>
      </c>
      <c r="M95" s="314" t="e">
        <f>[12]Berechnung2!M40</f>
        <v>#REF!</v>
      </c>
      <c r="N95" s="314" t="str">
        <f>[12]Berechnung2!N40</f>
        <v>Eingabe kann nicht größer sein als Ereignisse Spalte Q</v>
      </c>
      <c r="O95" s="272"/>
      <c r="P95" s="272"/>
      <c r="Z95" s="269"/>
    </row>
    <row r="96" spans="1:26" ht="14.25" hidden="1" customHeight="1" x14ac:dyDescent="0.2">
      <c r="A96" s="272" t="e">
        <f>[12]Berechnung2!B41</f>
        <v>#REF!</v>
      </c>
      <c r="C96" s="272" t="e">
        <f>[12]Berechnung2!C41</f>
        <v>#REF!</v>
      </c>
      <c r="D96" s="272" t="e">
        <f>[12]Berechnung2!D41</f>
        <v>#REF!</v>
      </c>
      <c r="E96" s="316" t="e">
        <f>[12]Berechnung2!E41</f>
        <v>#REF!</v>
      </c>
      <c r="F96" s="316" t="e">
        <f>[12]Berechnung2!F41</f>
        <v>#REF!</v>
      </c>
      <c r="G96" s="316" t="e">
        <f>[12]Berechnung2!G41</f>
        <v>#REF!</v>
      </c>
      <c r="H96" s="316" t="e">
        <f>[12]Berechnung2!H41</f>
        <v>#REF!</v>
      </c>
      <c r="I96" s="316" t="e">
        <f>[12]Berechnung2!I41</f>
        <v>#REF!</v>
      </c>
      <c r="J96" s="316" t="e">
        <f>[12]Berechnung2!J41</f>
        <v>#REF!</v>
      </c>
      <c r="K96" s="314" t="e">
        <f>[12]Berechnung2!K41</f>
        <v>#REF!</v>
      </c>
      <c r="L96" s="314" t="e">
        <f>[12]Berechnung2!L41</f>
        <v>#REF!</v>
      </c>
      <c r="M96" s="314" t="e">
        <f>[12]Berechnung2!M41</f>
        <v>#REF!</v>
      </c>
      <c r="N96" s="314" t="e">
        <f>[12]Berechnung2!N41</f>
        <v>#REF!</v>
      </c>
      <c r="O96" s="272"/>
      <c r="P96" s="272"/>
      <c r="Z96" s="269"/>
    </row>
    <row r="97" spans="1:26" ht="14.25" hidden="1" customHeight="1" x14ac:dyDescent="0.2">
      <c r="A97" s="272" t="str">
        <f>[12]Berechnung2!B42</f>
        <v>wenn sich Minuswerte berechnen</v>
      </c>
      <c r="C97" s="272" t="e">
        <f>[12]Berechnung2!C42</f>
        <v>#REF!</v>
      </c>
      <c r="D97" s="272" t="str">
        <f>[12]Berechnung2!D42</f>
        <v>inkorrekt</v>
      </c>
      <c r="E97" s="316" t="str">
        <f>[12]Berechnung2!E42</f>
        <v>&lt;</v>
      </c>
      <c r="F97" s="316" t="e">
        <f>[12]Berechnung2!F42</f>
        <v>#REF!</v>
      </c>
      <c r="G97" s="316">
        <f>[12]Berechnung2!G42</f>
        <v>0</v>
      </c>
      <c r="H97" s="316" t="e">
        <f>[12]Berechnung2!H42</f>
        <v>#REF!</v>
      </c>
      <c r="I97" s="316" t="e">
        <f>[12]Berechnung2!I42</f>
        <v>#REF!</v>
      </c>
      <c r="J97" s="316" t="e">
        <f>[12]Berechnung2!J42</f>
        <v>#REF!</v>
      </c>
      <c r="K97" s="314" t="e">
        <f>[12]Berechnung2!K42</f>
        <v>#REF!</v>
      </c>
      <c r="L97" s="314" t="str">
        <f>[12]Berechnung2!L42</f>
        <v>Zahlen in Spalte O dürfen keine negativen Werte annehmen</v>
      </c>
      <c r="M97" s="314" t="e">
        <f>[12]Berechnung2!M42</f>
        <v>#REF!</v>
      </c>
      <c r="N97" s="314"/>
      <c r="O97" s="272"/>
      <c r="P97" s="272"/>
      <c r="Z97" s="269"/>
    </row>
    <row r="98" spans="1:26" ht="14.25" hidden="1" customHeight="1" x14ac:dyDescent="0.2">
      <c r="A98" s="272" t="e">
        <f>[12]Berechnung2!B43</f>
        <v>#REF!</v>
      </c>
      <c r="C98" s="272" t="e">
        <f>[12]Berechnung2!C43</f>
        <v>#REF!</v>
      </c>
      <c r="D98" s="272" t="e">
        <f>[12]Berechnung2!D43</f>
        <v>#REF!</v>
      </c>
      <c r="E98" s="316" t="e">
        <f>[12]Berechnung2!E43</f>
        <v>#REF!</v>
      </c>
      <c r="F98" s="316" t="e">
        <f>[12]Berechnung2!F43</f>
        <v>#REF!</v>
      </c>
      <c r="G98" s="316" t="e">
        <f>[12]Berechnung2!G43</f>
        <v>#REF!</v>
      </c>
      <c r="H98" s="316" t="e">
        <f>[12]Berechnung2!H43</f>
        <v>#REF!</v>
      </c>
      <c r="I98" s="316" t="e">
        <f>[12]Berechnung2!I43</f>
        <v>#REF!</v>
      </c>
      <c r="J98" s="316" t="e">
        <f>[12]Berechnung2!J43</f>
        <v>#REF!</v>
      </c>
      <c r="K98" s="314" t="e">
        <f>[12]Berechnung2!K43</f>
        <v>#REF!</v>
      </c>
      <c r="L98" s="314" t="e">
        <f>[12]Berechnung2!L43</f>
        <v>#REF!</v>
      </c>
      <c r="M98" s="314" t="e">
        <f>[12]Berechnung2!M43</f>
        <v>#REF!</v>
      </c>
      <c r="N98" s="314" t="e">
        <f>[12]Berechnung2!N43</f>
        <v>#REF!</v>
      </c>
      <c r="O98" s="272"/>
      <c r="P98" s="272"/>
      <c r="Z98" s="269"/>
    </row>
    <row r="99" spans="1:26" ht="14.25" hidden="1" customHeight="1" x14ac:dyDescent="0.2">
      <c r="A99" s="272" t="str">
        <f>[12]Berechnung2!B46</f>
        <v>DFS</v>
      </c>
      <c r="C99" s="272" t="e">
        <f>[12]Berechnung2!C46</f>
        <v>#REF!</v>
      </c>
      <c r="D99" s="272" t="e">
        <f>[12]Berechnung2!D46</f>
        <v>#REF!</v>
      </c>
      <c r="E99" s="272" t="str">
        <f>[12]Berechnung2!E46</f>
        <v>von</v>
      </c>
      <c r="F99" s="272" t="e">
        <f>[12]Berechnung2!F46</f>
        <v>#REF!</v>
      </c>
      <c r="G99" s="272" t="str">
        <f>[12]Berechnung2!G46</f>
        <v>untere Grenze</v>
      </c>
      <c r="H99" s="272" t="e">
        <f>[12]Berechnung2!H46</f>
        <v>#REF!</v>
      </c>
      <c r="I99" s="272" t="e">
        <f>[12]Berechnung2!I46</f>
        <v>#REF!</v>
      </c>
      <c r="J99" s="272" t="str">
        <f>[12]Berechnung2!J46</f>
        <v>obere Grenze</v>
      </c>
      <c r="K99" s="272" t="e">
        <f>[12]Berechnung2!K46</f>
        <v>#REF!</v>
      </c>
      <c r="L99" s="272" t="e">
        <f>[12]Berechnung2!L46</f>
        <v>#REF!</v>
      </c>
      <c r="M99" s="272"/>
      <c r="N99" s="272" t="e">
        <f>[12]Berechnung2!M46</f>
        <v>#REF!</v>
      </c>
      <c r="O99" s="272"/>
      <c r="P99" s="272"/>
      <c r="Z99" s="269"/>
    </row>
    <row r="100" spans="1:26" ht="14.25" hidden="1" customHeight="1" x14ac:dyDescent="0.2">
      <c r="A100" s="272"/>
      <c r="C100" s="272"/>
      <c r="D100" s="272"/>
      <c r="E100" s="272"/>
      <c r="F100" s="272"/>
      <c r="G100" s="317"/>
      <c r="H100" s="317"/>
      <c r="I100" s="272"/>
      <c r="J100" s="317"/>
      <c r="K100" s="272"/>
      <c r="L100" s="272"/>
      <c r="M100" s="272"/>
      <c r="N100" s="272" t="e">
        <f>[12]Berechnung2!M45</f>
        <v>#REF!</v>
      </c>
      <c r="O100" s="272"/>
      <c r="P100" s="272"/>
      <c r="Z100" s="269"/>
    </row>
    <row r="101" spans="1:26" ht="14.25" hidden="1" customHeight="1" x14ac:dyDescent="0.2">
      <c r="A101" s="272"/>
      <c r="C101" s="272"/>
      <c r="D101" s="272"/>
      <c r="E101" s="272"/>
      <c r="F101" s="272"/>
      <c r="G101" s="317"/>
      <c r="H101" s="317"/>
      <c r="I101" s="272"/>
      <c r="J101" s="317"/>
      <c r="K101" s="272"/>
      <c r="L101" s="272"/>
      <c r="M101" s="272"/>
      <c r="N101" s="272" t="e">
        <f>[12]Berechnung2!#REF!</f>
        <v>#REF!</v>
      </c>
      <c r="O101" s="272"/>
      <c r="P101" s="272"/>
      <c r="Z101" s="269"/>
    </row>
    <row r="102" spans="1:26" ht="14.25" hidden="1" customHeight="1" x14ac:dyDescent="0.2">
      <c r="A102" s="272" t="str">
        <f>[12]Berechnung2!B47</f>
        <v>2012,</v>
      </c>
      <c r="C102" s="272" t="e">
        <f>[12]Berechnung2!C47</f>
        <v>#REF!</v>
      </c>
      <c r="D102" s="272" t="e">
        <f>[12]Berechnung2!D47</f>
        <v>#REF!</v>
      </c>
      <c r="E102" s="272">
        <f>[12]Berechnung2!E47</f>
        <v>0</v>
      </c>
      <c r="F102" s="272">
        <f>[12]Berechnung2!F47</f>
        <v>0.49998999999999999</v>
      </c>
      <c r="G102" s="317">
        <f>[12]Berechnung2!G47</f>
        <v>0.49998999999999999</v>
      </c>
      <c r="H102" s="317" t="e">
        <f>[12]Berechnung2!H47</f>
        <v>#REF!</v>
      </c>
      <c r="I102" s="272">
        <f>[12]Berechnung2!I47</f>
        <v>0.90000999999999998</v>
      </c>
      <c r="J102" s="317">
        <f>[12]Berechnung2!J47</f>
        <v>0.90000999999999998</v>
      </c>
      <c r="K102" s="272" t="e">
        <f>[12]Berechnung2!K47</f>
        <v>#REF!</v>
      </c>
      <c r="L102" s="272" t="str">
        <f>[12]Berechnung2!L47</f>
        <v>DFS auffällig niedrig oder hoch</v>
      </c>
      <c r="M102" s="272"/>
      <c r="N102" s="272" t="str">
        <f>[12]Berechnung2!M47</f>
        <v>DFS auffällig niedrig oder hoch</v>
      </c>
      <c r="O102" s="272"/>
      <c r="P102" s="272"/>
      <c r="Z102" s="269"/>
    </row>
    <row r="103" spans="1:26" ht="14.25" hidden="1" customHeight="1" x14ac:dyDescent="0.2">
      <c r="A103" s="272" t="str">
        <f>[12]Berechnung2!B48</f>
        <v xml:space="preserve">2013, </v>
      </c>
      <c r="C103" s="272" t="e">
        <f>[12]Berechnung2!C48</f>
        <v>#REF!</v>
      </c>
      <c r="D103" s="272" t="e">
        <f>[12]Berechnung2!D48</f>
        <v>#REF!</v>
      </c>
      <c r="E103" s="272">
        <f>[12]Berechnung2!E48</f>
        <v>0</v>
      </c>
      <c r="F103" s="272">
        <f>[12]Berechnung2!F48</f>
        <v>0.54998999999999998</v>
      </c>
      <c r="G103" s="317">
        <f>[12]Berechnung2!G48</f>
        <v>0.54998999999999998</v>
      </c>
      <c r="H103" s="317" t="e">
        <f>[12]Berechnung2!H48</f>
        <v>#REF!</v>
      </c>
      <c r="I103" s="272">
        <f>[12]Berechnung2!I48</f>
        <v>0.90000999999999998</v>
      </c>
      <c r="J103" s="317">
        <f>[12]Berechnung2!J48</f>
        <v>0.90000999999999998</v>
      </c>
      <c r="K103" s="272" t="e">
        <f>[12]Berechnung2!K48</f>
        <v>#REF!</v>
      </c>
      <c r="L103" s="272" t="str">
        <f>[12]Berechnung2!L48</f>
        <v>DFS auffällig niedrig oder hoch</v>
      </c>
      <c r="M103" s="272"/>
      <c r="N103" s="272" t="str">
        <f>[12]Berechnung2!M48</f>
        <v>DFS auffällig niedrig oder hoch</v>
      </c>
      <c r="O103" s="272"/>
      <c r="P103" s="272"/>
      <c r="Z103" s="269"/>
    </row>
    <row r="104" spans="1:26" ht="14.25" hidden="1" customHeight="1" x14ac:dyDescent="0.2">
      <c r="A104" s="272" t="str">
        <f>[12]Berechnung2!B49</f>
        <v xml:space="preserve">2014, </v>
      </c>
      <c r="C104" s="272" t="e">
        <f>[12]Berechnung2!C49</f>
        <v>#REF!</v>
      </c>
      <c r="D104" s="272" t="e">
        <f>[12]Berechnung2!D49</f>
        <v>#REF!</v>
      </c>
      <c r="E104" s="272">
        <f>[12]Berechnung2!E49</f>
        <v>0</v>
      </c>
      <c r="F104" s="272">
        <f>[12]Berechnung2!F49</f>
        <v>0.59999000000000002</v>
      </c>
      <c r="G104" s="317">
        <f>[12]Berechnung2!G49</f>
        <v>0.59999000000000002</v>
      </c>
      <c r="H104" s="317" t="e">
        <f>[12]Berechnung2!H49</f>
        <v>#REF!</v>
      </c>
      <c r="I104" s="272">
        <f>[12]Berechnung2!I49</f>
        <v>0.95001000000000002</v>
      </c>
      <c r="J104" s="317">
        <f>[12]Berechnung2!J49</f>
        <v>0.95001000000000002</v>
      </c>
      <c r="K104" s="272" t="e">
        <f>[12]Berechnung2!K49</f>
        <v>#REF!</v>
      </c>
      <c r="L104" s="272" t="str">
        <f>[12]Berechnung2!L49</f>
        <v>DFS auffällig niedrig oder hoch</v>
      </c>
      <c r="M104" s="272"/>
      <c r="N104" s="272" t="str">
        <f>[12]Berechnung2!M49</f>
        <v>DFS auffällig niedrig oder hoch</v>
      </c>
      <c r="O104" s="272"/>
      <c r="P104" s="272"/>
      <c r="Z104" s="269"/>
    </row>
    <row r="105" spans="1:26" ht="14.25" hidden="1" customHeight="1" x14ac:dyDescent="0.2">
      <c r="A105" s="272" t="str">
        <f>[12]Berechnung2!B50</f>
        <v xml:space="preserve">2015, </v>
      </c>
      <c r="C105" s="272" t="e">
        <f>[12]Berechnung2!C50</f>
        <v>#REF!</v>
      </c>
      <c r="D105" s="272" t="e">
        <f>[12]Berechnung2!D50</f>
        <v>#REF!</v>
      </c>
      <c r="E105" s="272">
        <f>[12]Berechnung2!E50</f>
        <v>0</v>
      </c>
      <c r="F105" s="272">
        <f>[12]Berechnung2!F50</f>
        <v>0.64998999999999996</v>
      </c>
      <c r="G105" s="317">
        <f>[12]Berechnung2!G50</f>
        <v>0.64998999999999996</v>
      </c>
      <c r="H105" s="317" t="e">
        <f>[12]Berechnung2!H50</f>
        <v>#REF!</v>
      </c>
      <c r="I105" s="272">
        <f>[12]Berechnung2!I50</f>
        <v>0.95001000000000002</v>
      </c>
      <c r="J105" s="317">
        <f>[12]Berechnung2!J50</f>
        <v>0.95001000000000002</v>
      </c>
      <c r="K105" s="272" t="e">
        <f>[12]Berechnung2!K50</f>
        <v>#REF!</v>
      </c>
      <c r="L105" s="272" t="str">
        <f>[12]Berechnung2!L50</f>
        <v>DFS auffällig niedrig oder hoch</v>
      </c>
      <c r="M105" s="272"/>
      <c r="N105" s="272" t="str">
        <f>[12]Berechnung2!M50</f>
        <v>DFS auffällig niedrig oder hoch</v>
      </c>
      <c r="O105" s="272"/>
      <c r="P105" s="272"/>
      <c r="Z105" s="269"/>
    </row>
    <row r="106" spans="1:26" ht="14.25" hidden="1" customHeight="1" x14ac:dyDescent="0.2">
      <c r="A106" s="272" t="str">
        <f>[12]Berechnung2!B51</f>
        <v xml:space="preserve">2016, </v>
      </c>
      <c r="C106" s="272" t="e">
        <f>[12]Berechnung2!C51</f>
        <v>#REF!</v>
      </c>
      <c r="D106" s="272" t="e">
        <f>[12]Berechnung2!D51</f>
        <v>#REF!</v>
      </c>
      <c r="E106" s="272">
        <f>[12]Berechnung2!E51</f>
        <v>0</v>
      </c>
      <c r="F106" s="272">
        <f>[12]Berechnung2!F51</f>
        <v>0.79998999999999998</v>
      </c>
      <c r="G106" s="317">
        <f>[12]Berechnung2!G51</f>
        <v>0.79998999999999998</v>
      </c>
      <c r="H106" s="317" t="e">
        <f>[12]Berechnung2!H51</f>
        <v>#REF!</v>
      </c>
      <c r="I106" s="272">
        <f>[12]Berechnung2!I51</f>
        <v>0.99000999999999995</v>
      </c>
      <c r="J106" s="317">
        <f>[12]Berechnung2!J51</f>
        <v>0.99000999999999995</v>
      </c>
      <c r="K106" s="272" t="e">
        <f>[12]Berechnung2!K51</f>
        <v>#REF!</v>
      </c>
      <c r="L106" s="272" t="str">
        <f>[12]Berechnung2!L51</f>
        <v>DFS auffällig niedrig oder hoch</v>
      </c>
      <c r="M106" s="272"/>
      <c r="N106" s="272" t="str">
        <f>[12]Berechnung2!M51</f>
        <v>DFS auffällig niedrig oder hoch</v>
      </c>
      <c r="O106" s="272"/>
      <c r="P106" s="272"/>
      <c r="Z106" s="269"/>
    </row>
    <row r="107" spans="1:26" ht="14.25" hidden="1" customHeight="1" x14ac:dyDescent="0.2">
      <c r="A107" s="272" t="e">
        <f>[12]Berechnung2!B52</f>
        <v>#REF!</v>
      </c>
      <c r="C107" s="272" t="e">
        <f>[12]Berechnung2!D52</f>
        <v>#REF!</v>
      </c>
      <c r="D107" s="272" t="e">
        <f>[12]Berechnung2!E52</f>
        <v>#REF!</v>
      </c>
      <c r="E107" s="272" t="e">
        <f>[12]Berechnung2!E52</f>
        <v>#REF!</v>
      </c>
      <c r="F107" s="272" t="e">
        <f>[12]Berechnung2!F52</f>
        <v>#REF!</v>
      </c>
      <c r="G107" s="272" t="e">
        <f>[12]Berechnung2!G52</f>
        <v>#REF!</v>
      </c>
      <c r="H107" s="272" t="e">
        <f>[12]Berechnung2!H52</f>
        <v>#REF!</v>
      </c>
      <c r="I107" s="272" t="e">
        <f>[12]Berechnung2!I52</f>
        <v>#REF!</v>
      </c>
      <c r="J107" s="317" t="e">
        <f>[12]Berechnung2!J52</f>
        <v>#REF!</v>
      </c>
      <c r="K107" s="272" t="e">
        <f>[12]Berechnung2!K52</f>
        <v>#REF!</v>
      </c>
      <c r="L107" s="272" t="e">
        <f>[12]Berechnung2!L52</f>
        <v>#REF!</v>
      </c>
      <c r="M107" s="272"/>
      <c r="N107" s="272" t="e">
        <f>[12]Berechnung2!M52</f>
        <v>#REF!</v>
      </c>
      <c r="O107" s="272"/>
      <c r="P107" s="272"/>
      <c r="Z107" s="269"/>
    </row>
    <row r="108" spans="1:26" ht="14.25" hidden="1" customHeight="1" x14ac:dyDescent="0.2">
      <c r="A108" s="272" t="str">
        <f>[12]Berechnung2!B55</f>
        <v>OAS</v>
      </c>
      <c r="C108" s="272" t="e">
        <f>[12]Berechnung2!D55</f>
        <v>#REF!</v>
      </c>
      <c r="D108" s="272" t="e">
        <f>[12]Berechnung2!E55</f>
        <v>#REF!</v>
      </c>
      <c r="E108" s="272" t="e">
        <f>[12]Berechnung2!E55</f>
        <v>#REF!</v>
      </c>
      <c r="F108" s="272" t="e">
        <f>[12]Berechnung2!F55</f>
        <v>#REF!</v>
      </c>
      <c r="G108" s="272" t="str">
        <f>[12]Berechnung2!G55</f>
        <v>untere Grenze</v>
      </c>
      <c r="H108" s="272" t="e">
        <f>[12]Berechnung2!H55</f>
        <v>#REF!</v>
      </c>
      <c r="I108" s="272" t="e">
        <f>[12]Berechnung2!I55</f>
        <v>#REF!</v>
      </c>
      <c r="J108" s="272" t="str">
        <f>[12]Berechnung2!J55</f>
        <v>obere Grenze</v>
      </c>
      <c r="K108" s="272" t="e">
        <f>[12]Berechnung2!K53</f>
        <v>#REF!</v>
      </c>
      <c r="L108" s="272" t="e">
        <f>[12]Berechnung2!L53</f>
        <v>#REF!</v>
      </c>
      <c r="M108" s="272"/>
      <c r="N108" s="272" t="e">
        <f>[12]Berechnung2!M53</f>
        <v>#REF!</v>
      </c>
      <c r="O108" s="272"/>
      <c r="P108" s="272"/>
      <c r="Z108" s="269"/>
    </row>
    <row r="109" spans="1:26" ht="14.25" hidden="1" customHeight="1" x14ac:dyDescent="0.2">
      <c r="A109" s="272"/>
      <c r="C109" s="272"/>
      <c r="D109" s="272"/>
      <c r="E109" s="272"/>
      <c r="F109" s="272"/>
      <c r="G109" s="317"/>
      <c r="H109" s="317"/>
      <c r="I109" s="272"/>
      <c r="J109" s="317"/>
      <c r="K109" s="272"/>
      <c r="L109" s="272"/>
      <c r="M109" s="272"/>
      <c r="N109" s="272" t="e">
        <f>[12]Berechnung2!M54</f>
        <v>#REF!</v>
      </c>
      <c r="O109" s="272"/>
      <c r="P109" s="272"/>
      <c r="Z109" s="269"/>
    </row>
    <row r="110" spans="1:26" ht="14.25" hidden="1" customHeight="1" x14ac:dyDescent="0.2">
      <c r="A110" s="272"/>
      <c r="C110" s="272"/>
      <c r="D110" s="272"/>
      <c r="E110" s="272"/>
      <c r="F110" s="272"/>
      <c r="G110" s="317"/>
      <c r="H110" s="317"/>
      <c r="I110" s="272"/>
      <c r="J110" s="317"/>
      <c r="K110" s="272"/>
      <c r="L110" s="272"/>
      <c r="M110" s="272"/>
      <c r="N110" s="272" t="e">
        <f>[12]Berechnung2!M55</f>
        <v>#REF!</v>
      </c>
      <c r="O110" s="272"/>
      <c r="P110" s="272"/>
      <c r="Z110" s="269"/>
    </row>
    <row r="111" spans="1:26" ht="14.25" hidden="1" customHeight="1" x14ac:dyDescent="0.2">
      <c r="A111" s="272" t="str">
        <f>[12]Berechnung2!B56</f>
        <v>2012,</v>
      </c>
      <c r="C111" s="272" t="e">
        <f>[12]Berechnung2!C56</f>
        <v>#REF!</v>
      </c>
      <c r="D111" s="272" t="e">
        <f>[12]Berechnung2!D56</f>
        <v>#REF!</v>
      </c>
      <c r="E111" s="272">
        <f>[12]Berechnung2!E56</f>
        <v>0</v>
      </c>
      <c r="F111" s="272">
        <f>[12]Berechnung2!F56</f>
        <v>0.64998999999999996</v>
      </c>
      <c r="G111" s="317">
        <f>[12]Berechnung2!G56</f>
        <v>0.64998999999999996</v>
      </c>
      <c r="H111" s="317" t="e">
        <f>[12]Berechnung2!H56</f>
        <v>#REF!</v>
      </c>
      <c r="I111" s="272">
        <f>[12]Berechnung2!I56</f>
        <v>0.95001000000000002</v>
      </c>
      <c r="J111" s="317">
        <f>[12]Berechnung2!J56</f>
        <v>0.95001000000000002</v>
      </c>
      <c r="K111" s="272" t="e">
        <f>[12]Berechnung2!K56</f>
        <v>#REF!</v>
      </c>
      <c r="L111" s="272" t="str">
        <f>[12]Berechnung2!L56</f>
        <v>OAS auffällig niedrig oder hoch</v>
      </c>
      <c r="M111" s="272"/>
      <c r="N111" s="272" t="str">
        <f>[12]Berechnung2!M56</f>
        <v>OAS auffällig niedrig oder hoch</v>
      </c>
      <c r="O111" s="272"/>
      <c r="P111" s="272"/>
      <c r="Z111" s="269"/>
    </row>
    <row r="112" spans="1:26" ht="14.25" hidden="1" customHeight="1" x14ac:dyDescent="0.2">
      <c r="A112" s="272" t="str">
        <f>[12]Berechnung2!B57</f>
        <v xml:space="preserve">2013, </v>
      </c>
      <c r="C112" s="272" t="e">
        <f>[12]Berechnung2!C57</f>
        <v>#REF!</v>
      </c>
      <c r="D112" s="272" t="e">
        <f>[12]Berechnung2!D57</f>
        <v>#REF!</v>
      </c>
      <c r="E112" s="272">
        <f>[12]Berechnung2!E57</f>
        <v>0</v>
      </c>
      <c r="F112" s="272">
        <f>[12]Berechnung2!F57</f>
        <v>0.64998999999999996</v>
      </c>
      <c r="G112" s="317">
        <f>[12]Berechnung2!G57</f>
        <v>0.64998999999999996</v>
      </c>
      <c r="H112" s="317" t="e">
        <f>[12]Berechnung2!H57</f>
        <v>#REF!</v>
      </c>
      <c r="I112" s="272">
        <f>[12]Berechnung2!I57</f>
        <v>0.95001000000000002</v>
      </c>
      <c r="J112" s="317">
        <f>[12]Berechnung2!J57</f>
        <v>0.95001000000000002</v>
      </c>
      <c r="K112" s="272" t="e">
        <f>[12]Berechnung2!K57</f>
        <v>#REF!</v>
      </c>
      <c r="L112" s="272" t="str">
        <f>[12]Berechnung2!L57</f>
        <v>OAS auffällig niedrig oder hoch</v>
      </c>
      <c r="M112" s="272"/>
      <c r="N112" s="272" t="str">
        <f>[12]Berechnung2!M57</f>
        <v>OAS auffällig niedrig oder hoch</v>
      </c>
      <c r="O112" s="272"/>
      <c r="P112" s="272"/>
      <c r="Z112" s="269"/>
    </row>
    <row r="113" spans="1:26" ht="14.25" hidden="1" customHeight="1" x14ac:dyDescent="0.2">
      <c r="A113" s="272" t="str">
        <f>[12]Berechnung2!B58</f>
        <v xml:space="preserve">2014, </v>
      </c>
      <c r="C113" s="272" t="e">
        <f>[12]Berechnung2!C58</f>
        <v>#REF!</v>
      </c>
      <c r="D113" s="272" t="e">
        <f>[12]Berechnung2!D58</f>
        <v>#REF!</v>
      </c>
      <c r="E113" s="272">
        <f>[12]Berechnung2!E58</f>
        <v>0</v>
      </c>
      <c r="F113" s="272">
        <f>[12]Berechnung2!F58</f>
        <v>0.69999</v>
      </c>
      <c r="G113" s="317">
        <f>[12]Berechnung2!G58</f>
        <v>0.69999</v>
      </c>
      <c r="H113" s="317" t="e">
        <f>[12]Berechnung2!H58</f>
        <v>#REF!</v>
      </c>
      <c r="I113" s="272">
        <f>[12]Berechnung2!I58</f>
        <v>0.99000999999999995</v>
      </c>
      <c r="J113" s="317">
        <f>[12]Berechnung2!J58</f>
        <v>0.99000999999999995</v>
      </c>
      <c r="K113" s="272" t="e">
        <f>[12]Berechnung2!K58</f>
        <v>#REF!</v>
      </c>
      <c r="L113" s="272" t="str">
        <f>[12]Berechnung2!L58</f>
        <v>OAS auffällig niedrig oder hoch</v>
      </c>
      <c r="M113" s="272"/>
      <c r="N113" s="272" t="str">
        <f>[12]Berechnung2!M58</f>
        <v>OAS auffällig niedrig oder hoch</v>
      </c>
      <c r="O113" s="272"/>
      <c r="P113" s="272"/>
      <c r="Z113" s="269"/>
    </row>
    <row r="114" spans="1:26" ht="14.25" hidden="1" customHeight="1" x14ac:dyDescent="0.2">
      <c r="A114" s="272" t="str">
        <f>[12]Berechnung2!B59</f>
        <v xml:space="preserve">2015, </v>
      </c>
      <c r="C114" s="272" t="e">
        <f>[12]Berechnung2!C59</f>
        <v>#REF!</v>
      </c>
      <c r="D114" s="272" t="e">
        <f>[12]Berechnung2!D59</f>
        <v>#REF!</v>
      </c>
      <c r="E114" s="272">
        <f>[12]Berechnung2!E59</f>
        <v>0</v>
      </c>
      <c r="F114" s="272">
        <f>[12]Berechnung2!F59</f>
        <v>0.79998999999999998</v>
      </c>
      <c r="G114" s="317">
        <f>[12]Berechnung2!G59</f>
        <v>0.79998999999999998</v>
      </c>
      <c r="H114" s="317" t="e">
        <f>[12]Berechnung2!H59</f>
        <v>#REF!</v>
      </c>
      <c r="I114" s="272">
        <f>[12]Berechnung2!I59</f>
        <v>0.99000999999999995</v>
      </c>
      <c r="J114" s="317">
        <f>[12]Berechnung2!J59</f>
        <v>0.99000999999999995</v>
      </c>
      <c r="K114" s="272" t="e">
        <f>[12]Berechnung2!K59</f>
        <v>#REF!</v>
      </c>
      <c r="L114" s="272" t="str">
        <f>[12]Berechnung2!L59</f>
        <v>OAS auffällig niedrig oder hoch</v>
      </c>
      <c r="M114" s="272"/>
      <c r="N114" s="272" t="str">
        <f>[12]Berechnung2!M59</f>
        <v>OAS auffällig niedrig oder hoch</v>
      </c>
      <c r="O114" s="272"/>
      <c r="P114" s="272"/>
      <c r="Z114" s="269"/>
    </row>
    <row r="115" spans="1:26" ht="14.25" hidden="1" customHeight="1" x14ac:dyDescent="0.2">
      <c r="A115" s="272" t="str">
        <f>[12]Berechnung2!B60</f>
        <v xml:space="preserve">2016, </v>
      </c>
      <c r="C115" s="272" t="e">
        <f>[12]Berechnung2!C60</f>
        <v>#REF!</v>
      </c>
      <c r="D115" s="272" t="e">
        <f>[12]Berechnung2!D60</f>
        <v>#REF!</v>
      </c>
      <c r="E115" s="272">
        <f>[12]Berechnung2!E60</f>
        <v>0</v>
      </c>
      <c r="F115" s="272">
        <f>[12]Berechnung2!F60</f>
        <v>0.89998999999999996</v>
      </c>
      <c r="G115" s="317">
        <f>[12]Berechnung2!G60</f>
        <v>0.89998999999999996</v>
      </c>
      <c r="H115" s="317" t="e">
        <f>[12]Berechnung2!H60</f>
        <v>#REF!</v>
      </c>
      <c r="I115" s="272">
        <f>[12]Berechnung2!I60</f>
        <v>0.99000999999999995</v>
      </c>
      <c r="J115" s="317">
        <f>[12]Berechnung2!J60</f>
        <v>0.99000999999999995</v>
      </c>
      <c r="K115" s="272" t="e">
        <f>[12]Berechnung2!K60</f>
        <v>#REF!</v>
      </c>
      <c r="L115" s="272" t="str">
        <f>[12]Berechnung2!L60</f>
        <v>OAS auffällig niedrig oder hoch</v>
      </c>
      <c r="M115" s="272"/>
      <c r="N115" s="272" t="str">
        <f>[12]Berechnung2!M60</f>
        <v>OAS auffällig niedrig oder hoch</v>
      </c>
      <c r="O115" s="272"/>
      <c r="P115" s="272"/>
      <c r="Z115" s="269"/>
    </row>
    <row r="116" spans="1:26" ht="39" customHeight="1" x14ac:dyDescent="0.25">
      <c r="A116" s="1903"/>
      <c r="B116" s="1903"/>
      <c r="C116" s="1903"/>
      <c r="D116" s="1903"/>
      <c r="E116" s="1903"/>
      <c r="F116" s="1903"/>
      <c r="G116" s="1903"/>
      <c r="H116" s="1903"/>
      <c r="I116" s="1903"/>
      <c r="J116" s="1903"/>
      <c r="K116" s="1903"/>
      <c r="L116" s="1903"/>
      <c r="M116" s="1903"/>
      <c r="N116" s="820"/>
      <c r="O116" s="1903"/>
      <c r="P116" s="1903"/>
      <c r="Q116" s="1903"/>
      <c r="R116" s="1903"/>
      <c r="S116" s="1903"/>
      <c r="T116" s="1903"/>
      <c r="U116" s="1903"/>
      <c r="V116" s="1903"/>
      <c r="W116" s="1903"/>
      <c r="X116" s="1903"/>
      <c r="Y116" s="1903"/>
      <c r="Z116" s="1903"/>
    </row>
    <row r="117" spans="1:26" ht="14.25" customHeight="1" x14ac:dyDescent="0.2">
      <c r="Z117" s="269"/>
    </row>
    <row r="118" spans="1:26" ht="14.25" customHeight="1" x14ac:dyDescent="0.2">
      <c r="Z118" s="269"/>
    </row>
    <row r="119" spans="1:26" ht="14.25" customHeight="1" x14ac:dyDescent="0.2">
      <c r="Z119" s="269"/>
    </row>
  </sheetData>
  <sheetProtection algorithmName="SHA-512" hashValue="bJkRktZ3yQuVL9PomlqPjSm7J5qJGffnsI0A54eGvK174Ifx2BUtfcCgLXZ8KX1S2t+g+iYEQ4R+MuwLKBZ27g==" saltValue="1aPuYKfPJ2uDSIKqkeDLMw==" spinCount="100000" sheet="1" selectLockedCells="1"/>
  <dataConsolidate/>
  <mergeCells count="106">
    <mergeCell ref="A86:B86"/>
    <mergeCell ref="C86:E86"/>
    <mergeCell ref="O116:Z116"/>
    <mergeCell ref="A116:M116"/>
    <mergeCell ref="A83:Z83"/>
    <mergeCell ref="AA9:AF9"/>
    <mergeCell ref="A84:B84"/>
    <mergeCell ref="C84:E84"/>
    <mergeCell ref="A85:B85"/>
    <mergeCell ref="C85:E85"/>
    <mergeCell ref="B78:D78"/>
    <mergeCell ref="E78:G78"/>
    <mergeCell ref="B79:D79"/>
    <mergeCell ref="E79:G79"/>
    <mergeCell ref="B80:D80"/>
    <mergeCell ref="E80:G80"/>
    <mergeCell ref="B74:D74"/>
    <mergeCell ref="E74:G74"/>
    <mergeCell ref="B76:D76"/>
    <mergeCell ref="E76:G76"/>
    <mergeCell ref="B77:D77"/>
    <mergeCell ref="E77:G77"/>
    <mergeCell ref="B71:D71"/>
    <mergeCell ref="E71:G71"/>
    <mergeCell ref="B72:D72"/>
    <mergeCell ref="E72:G72"/>
    <mergeCell ref="B73:D73"/>
    <mergeCell ref="E73:G73"/>
    <mergeCell ref="B68:D68"/>
    <mergeCell ref="E68:G68"/>
    <mergeCell ref="B69:D69"/>
    <mergeCell ref="E69:G69"/>
    <mergeCell ref="B70:D70"/>
    <mergeCell ref="E70:G70"/>
    <mergeCell ref="B65:D65"/>
    <mergeCell ref="E65:G65"/>
    <mergeCell ref="B66:D66"/>
    <mergeCell ref="E66:G66"/>
    <mergeCell ref="B67:D67"/>
    <mergeCell ref="E67:G67"/>
    <mergeCell ref="B62:D62"/>
    <mergeCell ref="E62:G62"/>
    <mergeCell ref="B63:D63"/>
    <mergeCell ref="E63:G63"/>
    <mergeCell ref="B64:D64"/>
    <mergeCell ref="E64:G64"/>
    <mergeCell ref="B61:D61"/>
    <mergeCell ref="E61:G61"/>
    <mergeCell ref="A36:Z36"/>
    <mergeCell ref="A37:Z37"/>
    <mergeCell ref="A38:Z38"/>
    <mergeCell ref="A39:Z39"/>
    <mergeCell ref="A40:Z40"/>
    <mergeCell ref="A41:Z41"/>
    <mergeCell ref="B47:AC47"/>
    <mergeCell ref="A43:Z43"/>
    <mergeCell ref="D21:D22"/>
    <mergeCell ref="E21:E22"/>
    <mergeCell ref="F21:F22"/>
    <mergeCell ref="B14:F14"/>
    <mergeCell ref="G14:K14"/>
    <mergeCell ref="L14:R14"/>
    <mergeCell ref="R22:T22"/>
    <mergeCell ref="O21:O22"/>
    <mergeCell ref="P21:P22"/>
    <mergeCell ref="Q21:Q22"/>
    <mergeCell ref="G21:G22"/>
    <mergeCell ref="I21:I22"/>
    <mergeCell ref="J21:J22"/>
    <mergeCell ref="K21:K22"/>
    <mergeCell ref="L21:L22"/>
    <mergeCell ref="M21:M22"/>
    <mergeCell ref="A17:Z17"/>
    <mergeCell ref="F6:W6"/>
    <mergeCell ref="F8:J8"/>
    <mergeCell ref="T8:W8"/>
    <mergeCell ref="A11:Z11"/>
    <mergeCell ref="B13:F13"/>
    <mergeCell ref="G13:K13"/>
    <mergeCell ref="L13:R13"/>
    <mergeCell ref="S13:V13"/>
    <mergeCell ref="W13:Z13"/>
    <mergeCell ref="B75:D75"/>
    <mergeCell ref="E75:G75"/>
    <mergeCell ref="B81:D81"/>
    <mergeCell ref="E81:G81"/>
    <mergeCell ref="S14:V14"/>
    <mergeCell ref="W14:Z14"/>
    <mergeCell ref="C19:G19"/>
    <mergeCell ref="I19:W19"/>
    <mergeCell ref="Y19:Z19"/>
    <mergeCell ref="A33:Z33"/>
    <mergeCell ref="A34:Z34"/>
    <mergeCell ref="A35:Z35"/>
    <mergeCell ref="Y21:Y22"/>
    <mergeCell ref="Z21:Z22"/>
    <mergeCell ref="U21:U22"/>
    <mergeCell ref="V21:V22"/>
    <mergeCell ref="W21:W22"/>
    <mergeCell ref="A42:Z42"/>
    <mergeCell ref="B60:D60"/>
    <mergeCell ref="E60:G60"/>
    <mergeCell ref="H60:Z60"/>
    <mergeCell ref="A21:A22"/>
    <mergeCell ref="B21:B22"/>
    <mergeCell ref="C21:C22"/>
  </mergeCells>
  <conditionalFormatting sqref="B23:B29">
    <cfRule type="expression" dxfId="95" priority="25" stopIfTrue="1">
      <formula>OR(A23="nicht relevant",A23="EZ")</formula>
    </cfRule>
  </conditionalFormatting>
  <conditionalFormatting sqref="B13:F13">
    <cfRule type="expression" dxfId="94" priority="30" stopIfTrue="1">
      <formula>$B$13="Nicht in Ordnung"</formula>
    </cfRule>
  </conditionalFormatting>
  <conditionalFormatting sqref="B14:F14">
    <cfRule type="expression" dxfId="93" priority="29" stopIfTrue="1">
      <formula>$B$14="die inkorrekten und unvollständigen Einträge beheben"</formula>
    </cfRule>
  </conditionalFormatting>
  <conditionalFormatting sqref="C23:C29">
    <cfRule type="cellIs" dxfId="92" priority="28" stopIfTrue="1" operator="lessThan">
      <formula>$G$90</formula>
    </cfRule>
    <cfRule type="expression" dxfId="91" priority="27" stopIfTrue="1">
      <formula>OR($A23="nicht relevant",$A23="EZ")</formula>
    </cfRule>
  </conditionalFormatting>
  <conditionalFormatting sqref="D23:G29">
    <cfRule type="expression" dxfId="90" priority="26" stopIfTrue="1">
      <formula>LEN(TRIM(D23))=0</formula>
    </cfRule>
    <cfRule type="expression" dxfId="89" priority="24" stopIfTrue="1">
      <formula>OR($A23="nicht relevant",$A23="EZ")</formula>
    </cfRule>
  </conditionalFormatting>
  <conditionalFormatting sqref="I23:I27">
    <cfRule type="expression" dxfId="88" priority="7" stopIfTrue="1">
      <formula>OR($A23="nicht relevant",$A23="EZ")</formula>
    </cfRule>
    <cfRule type="expression" dxfId="87" priority="10" stopIfTrue="1">
      <formula>LEN(TRIM(I23))=0</formula>
    </cfRule>
    <cfRule type="cellIs" dxfId="86" priority="11" stopIfTrue="1" operator="greaterThan">
      <formula>$C23-$G23</formula>
    </cfRule>
  </conditionalFormatting>
  <conditionalFormatting sqref="J23:L27">
    <cfRule type="expression" dxfId="85" priority="6" stopIfTrue="1">
      <formula>OR($A23="nicht relevant",$A23="EZ")</formula>
    </cfRule>
    <cfRule type="expression" dxfId="84" priority="9" stopIfTrue="1">
      <formula>LEN(TRIM(J23))=0</formula>
    </cfRule>
  </conditionalFormatting>
  <conditionalFormatting sqref="M23:M27">
    <cfRule type="expression" dxfId="83" priority="19" stopIfTrue="1">
      <formula>OR($A23="nicht relevant",$A23="EZ")</formula>
    </cfRule>
    <cfRule type="expression" dxfId="82" priority="20" stopIfTrue="1">
      <formula>LEN(TRIM(M23))=0</formula>
    </cfRule>
    <cfRule type="cellIs" dxfId="81" priority="21" stopIfTrue="1" operator="between">
      <formula>$G$92</formula>
      <formula>$I$92</formula>
    </cfRule>
  </conditionalFormatting>
  <conditionalFormatting sqref="M31">
    <cfRule type="cellIs" dxfId="80" priority="61" stopIfTrue="1" operator="equal">
      <formula>"---"</formula>
    </cfRule>
    <cfRule type="cellIs" dxfId="79" priority="60" stopIfTrue="1" operator="between">
      <formula>$H$94</formula>
      <formula>$I$94</formula>
    </cfRule>
    <cfRule type="cellIs" dxfId="78" priority="59" stopIfTrue="1" operator="between">
      <formula>$G$93</formula>
      <formula>$I$93</formula>
    </cfRule>
  </conditionalFormatting>
  <conditionalFormatting sqref="O23:O27">
    <cfRule type="cellIs" dxfId="77" priority="12" stopIfTrue="1" operator="lessThan">
      <formula>0</formula>
    </cfRule>
  </conditionalFormatting>
  <conditionalFormatting sqref="O23:W27">
    <cfRule type="expression" dxfId="76" priority="1" stopIfTrue="1">
      <formula>OR($A23="nicht relevant",$A23="EZ")</formula>
    </cfRule>
  </conditionalFormatting>
  <conditionalFormatting sqref="P23:P27">
    <cfRule type="cellIs" dxfId="75" priority="23" stopIfTrue="1" operator="between">
      <formula>$G$88</formula>
      <formula>$I$88</formula>
    </cfRule>
  </conditionalFormatting>
  <conditionalFormatting sqref="Q23:W27">
    <cfRule type="expression" dxfId="74" priority="2" stopIfTrue="1">
      <formula>LEN(TRIM(Q23))=0</formula>
    </cfRule>
  </conditionalFormatting>
  <conditionalFormatting sqref="R23:T27">
    <cfRule type="cellIs" dxfId="73" priority="5" stopIfTrue="1" operator="greaterThan">
      <formula>$Q23</formula>
    </cfRule>
  </conditionalFormatting>
  <conditionalFormatting sqref="Y23">
    <cfRule type="cellIs" dxfId="72" priority="63" stopIfTrue="1" operator="between">
      <formula>$D$102</formula>
      <formula>$F$102</formula>
    </cfRule>
    <cfRule type="cellIs" dxfId="71" priority="64" stopIfTrue="1" operator="greaterThan">
      <formula>$J102</formula>
    </cfRule>
  </conditionalFormatting>
  <conditionalFormatting sqref="Y24">
    <cfRule type="cellIs" dxfId="70" priority="66" stopIfTrue="1" operator="between">
      <formula>$D$103</formula>
      <formula>$F$103</formula>
    </cfRule>
    <cfRule type="cellIs" dxfId="69" priority="67" stopIfTrue="1" operator="greaterThan">
      <formula>$J$103</formula>
    </cfRule>
  </conditionalFormatting>
  <conditionalFormatting sqref="Y25">
    <cfRule type="cellIs" dxfId="68" priority="69" stopIfTrue="1" operator="between">
      <formula>$D$104</formula>
      <formula>$F$104</formula>
    </cfRule>
    <cfRule type="cellIs" dxfId="67" priority="70" stopIfTrue="1" operator="greaterThan">
      <formula>$J$104</formula>
    </cfRule>
  </conditionalFormatting>
  <conditionalFormatting sqref="Y26:Y27">
    <cfRule type="cellIs" dxfId="66" priority="15" stopIfTrue="1" operator="greaterThan">
      <formula>$J$105</formula>
    </cfRule>
    <cfRule type="cellIs" dxfId="65" priority="14" stopIfTrue="1" operator="between">
      <formula>$D$105</formula>
      <formula>$F$105</formula>
    </cfRule>
  </conditionalFormatting>
  <conditionalFormatting sqref="Y23:Z27">
    <cfRule type="expression" dxfId="64" priority="13" stopIfTrue="1">
      <formula>LEN(TRIM(Y23))=0</formula>
    </cfRule>
  </conditionalFormatting>
  <conditionalFormatting sqref="Z23">
    <cfRule type="cellIs" dxfId="63" priority="75" stopIfTrue="1" operator="between">
      <formula>$D$111</formula>
      <formula>$F$111</formula>
    </cfRule>
    <cfRule type="cellIs" dxfId="62" priority="76" stopIfTrue="1" operator="greaterThan">
      <formula>$J$111</formula>
    </cfRule>
  </conditionalFormatting>
  <conditionalFormatting sqref="Z24">
    <cfRule type="cellIs" dxfId="61" priority="78" stopIfTrue="1" operator="between">
      <formula>$D$111</formula>
      <formula>$F$112</formula>
    </cfRule>
    <cfRule type="cellIs" dxfId="60" priority="79" stopIfTrue="1" operator="greaterThan">
      <formula>$J$112</formula>
    </cfRule>
  </conditionalFormatting>
  <conditionalFormatting sqref="Z25">
    <cfRule type="cellIs" dxfId="59" priority="81" stopIfTrue="1" operator="between">
      <formula>$D111</formula>
      <formula>$F113</formula>
    </cfRule>
  </conditionalFormatting>
  <conditionalFormatting sqref="Z25:Z26">
    <cfRule type="cellIs" dxfId="58" priority="82" stopIfTrue="1" operator="greaterThan">
      <formula>$J113</formula>
    </cfRule>
  </conditionalFormatting>
  <conditionalFormatting sqref="Z26:Z27">
    <cfRule type="cellIs" dxfId="57" priority="17" stopIfTrue="1" operator="between">
      <formula>$D111</formula>
      <formula>$F114</formula>
    </cfRule>
  </conditionalFormatting>
  <conditionalFormatting sqref="Z27">
    <cfRule type="cellIs" dxfId="56" priority="18" stopIfTrue="1" operator="greaterThan">
      <formula>$J115</formula>
    </cfRule>
  </conditionalFormatting>
  <dataValidations count="12">
    <dataValidation type="whole" showInputMessage="1" showErrorMessage="1" errorTitle="Eingabefehler" error="Summe Spalten Q+U+V+W (Patienten mit Ereignisse) darf nicht größer als Summe Spalten J+K (Patientenrückmeldungen) sein." sqref="Q23:Q27" xr:uid="{00000000-0002-0000-3100-000000000000}">
      <formula1>0</formula1>
      <formula2>SUM($J23:$K23)-$U23-$V23-$W23</formula2>
    </dataValidation>
    <dataValidation type="whole" showInputMessage="1" showErrorMessage="1" errorTitle="Eingabefehler" error="Summe Spalten Q+U+V+W (Patienten mit Ereignisse) darf nicht größer als Summe Spalten J+K (Patientenrückmeldungen) sein." sqref="U23:U27" xr:uid="{00000000-0002-0000-3100-000001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V23:V27" xr:uid="{00000000-0002-0000-3100-000002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W23:W27" xr:uid="{00000000-0002-0000-3100-000003000000}">
      <formula1>0</formula1>
      <formula2>SUM($J23:$K23)-$U23-$V23-$Q23</formula2>
    </dataValidation>
    <dataValidation type="decimal" allowBlank="1" showInputMessage="1" showErrorMessage="1" errorTitle="Aufüllhinweis" error="Nur Prozentwerte zwischen 0% und 100% können verwendet werden." sqref="Y23:Z27" xr:uid="{00000000-0002-0000-3100-000004000000}">
      <formula1>0</formula1>
      <formula2>1</formula2>
    </dataValidation>
    <dataValidation type="whole" allowBlank="1" showInputMessage="1" showErrorMessage="1" errorTitle="Eingabefehler" error="Ganze Zahl zwischen 0 und 5000 eingeben." sqref="D23:G29" xr:uid="{00000000-0002-0000-3100-000005000000}">
      <formula1>0</formula1>
      <formula2>5000</formula2>
    </dataValidation>
    <dataValidation type="whole" operator="greaterThanOrEqual" allowBlank="1" showInputMessage="1" showErrorMessage="1" errorTitle="Error" error="Minuszahlen..." sqref="C23:C29" xr:uid="{00000000-0002-0000-3100-000006000000}">
      <formula1>0</formula1>
    </dataValidation>
    <dataValidation type="whole" showInputMessage="1" showErrorMessage="1" errorTitle="Eingabefehler" error="Eingabe kann nicht größer sein als Ereignisse Spalte Q._x000a_" sqref="R23:R27" xr:uid="{00000000-0002-0000-3100-000007000000}">
      <formula1>0</formula1>
      <formula2>$Q23</formula2>
    </dataValidation>
    <dataValidation type="whole" showInputMessage="1" showErrorMessage="1" errorTitle="Eingabefehler" error="Eingabe kann nicht größer sein als Ereignisse Spalte Q." sqref="S23:T27" xr:uid="{00000000-0002-0000-3100-000008000000}">
      <formula1>0</formula1>
      <formula2>$Q23</formula2>
    </dataValidation>
    <dataValidation type="whole" showInputMessage="1" showErrorMessage="1" errorTitle="Eingabefehler" error="Anzahl Pat. im Follow-Up zu hoch." sqref="J23:J27" xr:uid="{00000000-0002-0000-3100-000009000000}">
      <formula1>0</formula1>
      <formula2>C23-G23-K23-L23</formula2>
    </dataValidation>
    <dataValidation type="whole" showInputMessage="1" showErrorMessage="1" errorTitle="Eingabefehler" error="Anzahl Pat. im Follow-Up zu hoch." sqref="K23:K27" xr:uid="{00000000-0002-0000-3100-00000A000000}">
      <formula1>0</formula1>
      <formula2>C23-G23-J23-L23</formula2>
    </dataValidation>
    <dataValidation type="whole" showInputMessage="1" showErrorMessage="1" errorTitle="Eingabefehler" error="Anzahl Pat. im Follow-Up zu hoch." sqref="L23:L27" xr:uid="{00000000-0002-0000-3100-00000B000000}">
      <formula1>0</formula1>
      <formula2>C23-G23-J23-K23</formula2>
    </dataValidation>
  </dataValidations>
  <hyperlinks>
    <hyperlink ref="AA9" location="Inhalt!A1" display="Zurück zum Inhaltsverzeichnis" xr:uid="{00000000-0004-0000-31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O121"/>
  <sheetViews>
    <sheetView workbookViewId="0">
      <selection activeCell="D23" sqref="D23"/>
    </sheetView>
  </sheetViews>
  <sheetFormatPr baseColWidth="10" defaultColWidth="9" defaultRowHeight="14.25" x14ac:dyDescent="0.2"/>
  <cols>
    <col min="1" max="1" width="12" style="269" customWidth="1"/>
    <col min="2" max="2" width="4.7109375" style="269" customWidth="1"/>
    <col min="3" max="7" width="5.7109375" style="269" customWidth="1"/>
    <col min="8" max="8" width="0.42578125" style="269" customWidth="1"/>
    <col min="9" max="9" width="4.7109375" style="269" customWidth="1"/>
    <col min="10" max="12" width="5.28515625" style="269" customWidth="1"/>
    <col min="13" max="13" width="7.7109375" style="269" customWidth="1"/>
    <col min="14" max="14" width="0.42578125" style="269" customWidth="1"/>
    <col min="15" max="15" width="5.7109375" style="269" customWidth="1"/>
    <col min="16" max="16" width="6.7109375" style="269" hidden="1" customWidth="1"/>
    <col min="17" max="23" width="5.28515625" style="269" customWidth="1"/>
    <col min="24" max="24" width="0.5703125" style="269" customWidth="1"/>
    <col min="25" max="25" width="7.42578125" style="269" customWidth="1"/>
    <col min="26" max="26" width="7.42578125" style="105" customWidth="1"/>
    <col min="27" max="211" width="11.42578125" style="269" customWidth="1"/>
    <col min="212" max="16384" width="9" style="269"/>
  </cols>
  <sheetData>
    <row r="1" spans="1:41" ht="9.9499999999999993" customHeight="1" x14ac:dyDescent="0.2">
      <c r="C1" s="270"/>
      <c r="J1" s="271"/>
      <c r="K1" s="271"/>
      <c r="L1" s="271"/>
      <c r="M1" s="271"/>
      <c r="N1" s="271"/>
      <c r="O1" s="271"/>
      <c r="P1" s="271"/>
      <c r="Q1" s="271"/>
      <c r="R1" s="271"/>
    </row>
    <row r="2" spans="1:41" ht="12.95" customHeight="1" x14ac:dyDescent="0.2">
      <c r="A2" s="274" t="s">
        <v>3785</v>
      </c>
      <c r="B2" s="105"/>
      <c r="C2" s="105"/>
      <c r="D2" s="105"/>
      <c r="E2" s="105"/>
      <c r="F2" s="105"/>
      <c r="G2" s="105"/>
      <c r="H2" s="105"/>
      <c r="I2" s="105"/>
      <c r="J2" s="274"/>
      <c r="K2" s="274"/>
      <c r="L2" s="274"/>
      <c r="M2" s="274"/>
      <c r="N2" s="271"/>
      <c r="O2" s="271"/>
      <c r="P2" s="271"/>
      <c r="Q2" s="271"/>
      <c r="R2" s="271"/>
    </row>
    <row r="3" spans="1:41" ht="16.5" x14ac:dyDescent="0.25">
      <c r="A3" s="884" t="s">
        <v>3284</v>
      </c>
      <c r="B3" s="105"/>
      <c r="C3" s="105"/>
      <c r="D3" s="105"/>
      <c r="E3" s="105"/>
      <c r="F3" s="105"/>
      <c r="G3" s="105"/>
      <c r="H3" s="105"/>
      <c r="I3" s="105"/>
      <c r="J3" s="274"/>
      <c r="K3" s="274"/>
      <c r="L3" s="274"/>
      <c r="M3" s="274"/>
      <c r="N3" s="271"/>
      <c r="O3" s="271"/>
      <c r="P3" s="271"/>
      <c r="R3" s="787"/>
      <c r="S3" s="787"/>
      <c r="T3" s="787"/>
      <c r="U3" s="787"/>
    </row>
    <row r="4" spans="1:41" x14ac:dyDescent="0.2">
      <c r="A4" s="788" t="s">
        <v>2509</v>
      </c>
      <c r="J4" s="271"/>
      <c r="K4" s="271"/>
      <c r="L4" s="271"/>
      <c r="M4" s="271"/>
      <c r="N4" s="271"/>
      <c r="O4" s="271"/>
      <c r="P4" s="271"/>
      <c r="R4" s="787"/>
      <c r="S4" s="787"/>
      <c r="T4" s="787"/>
      <c r="U4" s="787"/>
      <c r="AK4" s="272"/>
      <c r="AL4" s="272"/>
      <c r="AM4" s="272"/>
      <c r="AN4" s="272"/>
    </row>
    <row r="5" spans="1:41" ht="15" customHeight="1" x14ac:dyDescent="0.2">
      <c r="O5" s="271"/>
      <c r="P5" s="271"/>
      <c r="AK5" s="272"/>
      <c r="AL5" s="272"/>
      <c r="AM5" s="272"/>
      <c r="AN5" s="272"/>
    </row>
    <row r="6" spans="1:41" s="273" customFormat="1" ht="15" customHeight="1" x14ac:dyDescent="0.25">
      <c r="B6" s="328" t="s">
        <v>725</v>
      </c>
      <c r="D6" s="269"/>
      <c r="F6" s="1846" t="str">
        <f>IF([12]Basisdaten!B8=0,"",[12]Basisdaten!B8)</f>
        <v/>
      </c>
      <c r="G6" s="1847"/>
      <c r="H6" s="1848"/>
      <c r="I6" s="1848"/>
      <c r="J6" s="1848"/>
      <c r="K6" s="1848"/>
      <c r="L6" s="1848"/>
      <c r="M6" s="1848"/>
      <c r="N6" s="1848"/>
      <c r="O6" s="1849"/>
      <c r="P6" s="1849"/>
      <c r="Q6" s="1849"/>
      <c r="R6" s="1849"/>
      <c r="S6" s="1849"/>
      <c r="T6" s="1849"/>
      <c r="U6" s="1849"/>
      <c r="V6" s="1849"/>
      <c r="W6" s="1850"/>
      <c r="Z6" s="41" t="str">
        <f>Inhalt!$C$7</f>
        <v>V. OncoBox: N1.1.1 (231215)</v>
      </c>
      <c r="AA6" s="74"/>
      <c r="AB6" s="74"/>
      <c r="AC6" s="74"/>
      <c r="AD6" s="74"/>
      <c r="AE6" s="74"/>
      <c r="AK6" s="272"/>
      <c r="AL6" s="272"/>
      <c r="AM6" s="272"/>
      <c r="AN6" s="272"/>
    </row>
    <row r="7" spans="1:41" s="273" customFormat="1" ht="12.75" customHeight="1" x14ac:dyDescent="0.2">
      <c r="B7" s="329"/>
      <c r="C7" s="330"/>
      <c r="D7" s="269"/>
      <c r="E7" s="269"/>
      <c r="F7" s="269"/>
      <c r="G7" s="269"/>
      <c r="H7" s="150"/>
      <c r="I7" s="275"/>
      <c r="J7" s="275"/>
      <c r="K7" s="275"/>
      <c r="Z7" s="41" t="str">
        <f>Inhalt!$C$8</f>
        <v>V. Spezifikation: N1.1.1 (231215)</v>
      </c>
      <c r="AA7" s="74"/>
      <c r="AB7" s="74"/>
      <c r="AC7" s="74"/>
      <c r="AD7" s="74"/>
      <c r="AE7" s="74"/>
      <c r="AK7" s="272"/>
      <c r="AL7" s="272"/>
      <c r="AM7" s="272"/>
      <c r="AN7" s="272"/>
    </row>
    <row r="8" spans="1:41" s="273" customFormat="1" ht="9" customHeight="1" x14ac:dyDescent="0.25">
      <c r="B8" s="331" t="s">
        <v>726</v>
      </c>
      <c r="C8" s="332"/>
      <c r="D8" s="269"/>
      <c r="F8" s="1851" t="e">
        <f>IF([12]Basisdaten!B6=0,"",[12]Basisdaten!B6)</f>
        <v>#REF!</v>
      </c>
      <c r="G8" s="1852"/>
      <c r="H8" s="1849"/>
      <c r="I8" s="1849"/>
      <c r="J8" s="1850"/>
      <c r="Q8" s="276" t="s">
        <v>727</v>
      </c>
      <c r="T8" s="1853" t="e">
        <f>IF([12]Basisdaten!G12=0,"",[12]Basisdaten!G12)</f>
        <v>#REF!</v>
      </c>
      <c r="U8" s="1854"/>
      <c r="V8" s="1854"/>
      <c r="W8" s="1850"/>
      <c r="Z8" s="74"/>
      <c r="AA8" s="74"/>
      <c r="AB8" s="74"/>
      <c r="AC8" s="74"/>
      <c r="AD8" s="74"/>
      <c r="AE8" s="74"/>
      <c r="AK8" s="272"/>
      <c r="AL8" s="272"/>
      <c r="AM8" s="272"/>
      <c r="AN8" s="272"/>
    </row>
    <row r="9" spans="1:41" s="273" customFormat="1" ht="28.5" customHeight="1" x14ac:dyDescent="0.2">
      <c r="B9" s="331"/>
      <c r="C9" s="332"/>
      <c r="D9" s="269"/>
      <c r="F9" s="269"/>
      <c r="G9" s="269"/>
      <c r="H9" s="277"/>
      <c r="J9" s="275"/>
      <c r="K9" s="275"/>
      <c r="L9" s="269"/>
      <c r="M9" s="269"/>
      <c r="Z9" s="1199" t="s">
        <v>1735</v>
      </c>
      <c r="AA9" s="1905"/>
      <c r="AB9" s="1905"/>
      <c r="AC9" s="1905"/>
      <c r="AD9" s="1905"/>
      <c r="AE9" s="1905"/>
      <c r="AK9" s="272"/>
      <c r="AL9" s="272"/>
      <c r="AM9" s="272"/>
      <c r="AN9" s="272"/>
    </row>
    <row r="10" spans="1:41" s="273" customFormat="1" ht="8.25" customHeight="1" x14ac:dyDescent="0.2">
      <c r="B10" s="331"/>
      <c r="C10" s="332"/>
      <c r="D10" s="269"/>
      <c r="F10" s="269"/>
      <c r="G10" s="269"/>
      <c r="H10" s="277"/>
      <c r="J10" s="275"/>
      <c r="K10" s="275"/>
      <c r="L10" s="269"/>
      <c r="M10" s="269"/>
      <c r="Z10" s="274"/>
      <c r="AK10" s="272"/>
      <c r="AL10" s="272"/>
      <c r="AM10" s="272"/>
      <c r="AN10" s="272"/>
    </row>
    <row r="11" spans="1:41" ht="6" customHeight="1" x14ac:dyDescent="0.2">
      <c r="A11" s="1855"/>
      <c r="B11" s="1855"/>
      <c r="C11" s="1855"/>
      <c r="D11" s="1855"/>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H11" s="272"/>
      <c r="AI11" s="272"/>
      <c r="AJ11" s="272"/>
      <c r="AK11" s="272"/>
      <c r="AL11" s="272"/>
      <c r="AM11" s="272"/>
    </row>
    <row r="12" spans="1:41" ht="15" x14ac:dyDescent="0.25">
      <c r="A12" s="278" t="s">
        <v>728</v>
      </c>
    </row>
    <row r="13" spans="1:41" ht="11.25" customHeight="1" x14ac:dyDescent="0.25">
      <c r="B13" s="1856" t="b">
        <f>IF(OR(B14="",B14="Matrix kann eingereicht werden"),"In Ordnung",IF(B14="die inkorrekten und unvollständigen Einträge beheben","Nicht in Ordnung"))</f>
        <v>0</v>
      </c>
      <c r="C13" s="1856"/>
      <c r="D13" s="1857"/>
      <c r="E13" s="1857"/>
      <c r="F13" s="1857"/>
      <c r="G13" s="1858" t="s">
        <v>729</v>
      </c>
      <c r="H13" s="1859"/>
      <c r="I13" s="1859"/>
      <c r="J13" s="1859"/>
      <c r="K13" s="1859"/>
      <c r="L13" s="1860" t="s">
        <v>730</v>
      </c>
      <c r="M13" s="1861"/>
      <c r="N13" s="1861"/>
      <c r="O13" s="1861"/>
      <c r="P13" s="1861"/>
      <c r="Q13" s="1861"/>
      <c r="R13" s="1861"/>
      <c r="S13" s="1862" t="s">
        <v>731</v>
      </c>
      <c r="T13" s="1863"/>
      <c r="U13" s="1863"/>
      <c r="V13" s="1863"/>
      <c r="W13" s="1862" t="s">
        <v>2510</v>
      </c>
      <c r="X13" s="1859"/>
      <c r="Y13" s="1859"/>
      <c r="Z13" s="1859"/>
    </row>
    <row r="14" spans="1:41" ht="20.25" customHeight="1" x14ac:dyDescent="0.25">
      <c r="B14" s="1864">
        <f>[12]Berechnung4!B6</f>
        <v>0</v>
      </c>
      <c r="C14" s="1864"/>
      <c r="D14" s="1865"/>
      <c r="E14" s="1865"/>
      <c r="F14" s="1865"/>
      <c r="G14" s="1866">
        <f>[12]Berechnung4!C6</f>
        <v>0</v>
      </c>
      <c r="H14" s="1816"/>
      <c r="I14" s="1816"/>
      <c r="J14" s="1816"/>
      <c r="K14" s="1816"/>
      <c r="L14" s="1867">
        <f>[12]Berechnung4!D6</f>
        <v>0</v>
      </c>
      <c r="M14" s="1868"/>
      <c r="N14" s="1868"/>
      <c r="O14" s="1868"/>
      <c r="P14" s="1868"/>
      <c r="Q14" s="1868"/>
      <c r="R14" s="1868"/>
      <c r="S14" s="1814">
        <f>[12]Berechnung4!E6</f>
        <v>0</v>
      </c>
      <c r="T14" s="1815"/>
      <c r="U14" s="1815"/>
      <c r="V14" s="1815"/>
      <c r="W14" s="1814">
        <f>[12]Berechnung4!F6</f>
        <v>0</v>
      </c>
      <c r="X14" s="1816"/>
      <c r="Y14" s="1816"/>
      <c r="Z14" s="1816"/>
    </row>
    <row r="15" spans="1:41" s="273" customFormat="1" ht="5.25" customHeight="1" x14ac:dyDescent="0.2">
      <c r="B15" s="329"/>
      <c r="C15" s="279"/>
      <c r="D15" s="279"/>
      <c r="E15" s="279"/>
      <c r="F15" s="279"/>
      <c r="G15" s="279"/>
      <c r="Z15" s="274"/>
      <c r="AL15" s="272"/>
      <c r="AM15" s="272"/>
      <c r="AN15" s="272"/>
      <c r="AO15" s="272"/>
    </row>
    <row r="16" spans="1:41" s="273" customFormat="1" ht="6" customHeight="1" x14ac:dyDescent="0.2">
      <c r="B16" s="329"/>
      <c r="C16" s="279"/>
      <c r="D16" s="279"/>
      <c r="E16" s="279"/>
      <c r="F16" s="279"/>
      <c r="G16" s="279"/>
      <c r="Z16" s="274"/>
      <c r="AL16" s="272"/>
      <c r="AM16" s="272"/>
      <c r="AN16" s="272"/>
      <c r="AO16" s="272"/>
    </row>
    <row r="17" spans="1:41" s="273" customFormat="1" ht="12.75" x14ac:dyDescent="0.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c r="W17" s="1878"/>
      <c r="X17" s="1878"/>
      <c r="Y17" s="1878"/>
      <c r="Z17" s="1878"/>
      <c r="AL17" s="272"/>
      <c r="AM17" s="272"/>
      <c r="AN17" s="272"/>
      <c r="AO17" s="272"/>
    </row>
    <row r="18" spans="1:41" s="273" customFormat="1" ht="6" customHeight="1" thickBot="1" x14ac:dyDescent="0.25">
      <c r="B18" s="329"/>
      <c r="C18" s="279"/>
      <c r="D18" s="279"/>
      <c r="E18" s="279"/>
      <c r="F18" s="279"/>
      <c r="G18" s="279"/>
      <c r="Z18" s="274"/>
      <c r="AL18" s="272"/>
      <c r="AM18" s="272"/>
      <c r="AN18" s="272"/>
      <c r="AO18" s="272"/>
    </row>
    <row r="19" spans="1:41" ht="24" customHeight="1" thickTop="1" thickBot="1" x14ac:dyDescent="0.3">
      <c r="A19" s="280"/>
      <c r="B19" s="281"/>
      <c r="C19" s="1817" t="s">
        <v>622</v>
      </c>
      <c r="D19" s="1818"/>
      <c r="E19" s="1818"/>
      <c r="F19" s="1818"/>
      <c r="G19" s="1818"/>
      <c r="H19" s="810"/>
      <c r="I19" s="1819" t="s">
        <v>624</v>
      </c>
      <c r="J19" s="1820"/>
      <c r="K19" s="1820"/>
      <c r="L19" s="1820"/>
      <c r="M19" s="1820"/>
      <c r="N19" s="1820"/>
      <c r="O19" s="1820"/>
      <c r="P19" s="1820"/>
      <c r="Q19" s="1820"/>
      <c r="R19" s="1820"/>
      <c r="S19" s="1820"/>
      <c r="T19" s="1820"/>
      <c r="U19" s="1820"/>
      <c r="V19" s="1820"/>
      <c r="W19" s="1821"/>
      <c r="X19" s="811"/>
      <c r="Y19" s="1819" t="s">
        <v>2640</v>
      </c>
      <c r="Z19" s="1822"/>
      <c r="AI19" s="272"/>
      <c r="AJ19" s="272"/>
      <c r="AK19" s="272"/>
      <c r="AL19" s="272"/>
      <c r="AM19" s="272"/>
      <c r="AN19" s="272"/>
    </row>
    <row r="20" spans="1:41" ht="15" thickBot="1" x14ac:dyDescent="0.25">
      <c r="A20" s="284" t="s">
        <v>22</v>
      </c>
      <c r="B20" s="284" t="s">
        <v>45</v>
      </c>
      <c r="C20" s="285" t="s">
        <v>46</v>
      </c>
      <c r="D20" s="286" t="s">
        <v>47</v>
      </c>
      <c r="E20" s="286" t="s">
        <v>21</v>
      </c>
      <c r="F20" s="286" t="s">
        <v>49</v>
      </c>
      <c r="G20" s="286" t="s">
        <v>698</v>
      </c>
      <c r="H20" s="812"/>
      <c r="I20" s="285" t="s">
        <v>50</v>
      </c>
      <c r="J20" s="288" t="s">
        <v>51</v>
      </c>
      <c r="K20" s="288" t="s">
        <v>26</v>
      </c>
      <c r="L20" s="288" t="s">
        <v>52</v>
      </c>
      <c r="M20" s="288" t="s">
        <v>732</v>
      </c>
      <c r="N20" s="289"/>
      <c r="O20" s="285" t="s">
        <v>54</v>
      </c>
      <c r="P20" s="288" t="s">
        <v>0</v>
      </c>
      <c r="Q20" s="288" t="s">
        <v>55</v>
      </c>
      <c r="R20" s="288" t="s">
        <v>25</v>
      </c>
      <c r="S20" s="288" t="s">
        <v>56</v>
      </c>
      <c r="T20" s="288" t="s">
        <v>57</v>
      </c>
      <c r="U20" s="288" t="s">
        <v>58</v>
      </c>
      <c r="V20" s="288" t="s">
        <v>733</v>
      </c>
      <c r="W20" s="288" t="s">
        <v>59</v>
      </c>
      <c r="X20" s="289"/>
      <c r="Y20" s="285" t="s">
        <v>734</v>
      </c>
      <c r="Z20" s="291" t="s">
        <v>735</v>
      </c>
      <c r="AI20" s="272"/>
      <c r="AJ20" s="272"/>
      <c r="AK20" s="272"/>
      <c r="AL20" s="272"/>
      <c r="AM20" s="272"/>
      <c r="AN20" s="272"/>
    </row>
    <row r="21" spans="1:41" ht="128.25" customHeight="1" thickBot="1" x14ac:dyDescent="0.25">
      <c r="A21" s="1842" t="s">
        <v>736</v>
      </c>
      <c r="B21" s="1842" t="s">
        <v>61</v>
      </c>
      <c r="C21" s="1844" t="s">
        <v>3280</v>
      </c>
      <c r="D21" s="1844" t="s">
        <v>2512</v>
      </c>
      <c r="E21" s="1844" t="s">
        <v>2513</v>
      </c>
      <c r="F21" s="1844" t="s">
        <v>2514</v>
      </c>
      <c r="G21" s="1844" t="s">
        <v>2515</v>
      </c>
      <c r="H21" s="812"/>
      <c r="I21" s="1911" t="s">
        <v>3471</v>
      </c>
      <c r="J21" s="1874" t="s">
        <v>2516</v>
      </c>
      <c r="K21" s="1874" t="s">
        <v>2517</v>
      </c>
      <c r="L21" s="1874" t="s">
        <v>2518</v>
      </c>
      <c r="M21" s="1876" t="s">
        <v>740</v>
      </c>
      <c r="N21" s="813"/>
      <c r="O21" s="1829" t="s">
        <v>3472</v>
      </c>
      <c r="P21" s="1870" t="s">
        <v>741</v>
      </c>
      <c r="Q21" s="1872" t="s">
        <v>3473</v>
      </c>
      <c r="R21" s="293" t="s">
        <v>65</v>
      </c>
      <c r="S21" s="293" t="s">
        <v>66</v>
      </c>
      <c r="T21" s="293" t="s">
        <v>67</v>
      </c>
      <c r="U21" s="1829" t="s">
        <v>3185</v>
      </c>
      <c r="V21" s="1831" t="s">
        <v>743</v>
      </c>
      <c r="W21" s="1829" t="s">
        <v>861</v>
      </c>
      <c r="X21" s="813"/>
      <c r="Y21" s="1825" t="s">
        <v>68</v>
      </c>
      <c r="Z21" s="1827" t="s">
        <v>744</v>
      </c>
      <c r="AI21" s="272"/>
      <c r="AJ21" s="272"/>
      <c r="AK21" s="272"/>
      <c r="AL21" s="272"/>
      <c r="AM21" s="272"/>
      <c r="AN21" s="272"/>
    </row>
    <row r="22" spans="1:41" ht="33" customHeight="1" thickBot="1" x14ac:dyDescent="0.25">
      <c r="A22" s="1843"/>
      <c r="B22" s="1843"/>
      <c r="C22" s="1845"/>
      <c r="D22" s="1845"/>
      <c r="E22" s="1845"/>
      <c r="F22" s="1845"/>
      <c r="G22" s="1845"/>
      <c r="H22" s="812"/>
      <c r="I22" s="1912"/>
      <c r="J22" s="1875"/>
      <c r="K22" s="1875"/>
      <c r="L22" s="1875"/>
      <c r="M22" s="1877"/>
      <c r="N22" s="813"/>
      <c r="O22" s="1830"/>
      <c r="P22" s="1871"/>
      <c r="Q22" s="1873"/>
      <c r="R22" s="1869" t="s">
        <v>69</v>
      </c>
      <c r="S22" s="1869"/>
      <c r="T22" s="1869"/>
      <c r="U22" s="1830"/>
      <c r="V22" s="1832"/>
      <c r="W22" s="1830"/>
      <c r="X22" s="813"/>
      <c r="Y22" s="1826"/>
      <c r="Z22" s="1828"/>
      <c r="AI22" s="272"/>
      <c r="AJ22" s="272"/>
      <c r="AK22" s="272"/>
      <c r="AL22" s="272"/>
      <c r="AM22" s="272"/>
      <c r="AN22" s="272"/>
    </row>
    <row r="23" spans="1:41" ht="20.100000000000001" customHeight="1" thickBot="1" x14ac:dyDescent="0.25">
      <c r="A23" s="294" t="str">
        <f>IF([12]Datenquelle!$F$3&gt;5,IF([12]Datenquelle!$F$3=6,"EZ",IF([12]Datenquelle!$F$3&gt;6,"relevant","?")),"nicht relevant")</f>
        <v>nicht relevant</v>
      </c>
      <c r="B23" s="982">
        <v>2014</v>
      </c>
      <c r="C23" s="295">
        <f t="shared" ref="C23:C28" si="0">SUM(D23:G23)</f>
        <v>0</v>
      </c>
      <c r="D23" s="697"/>
      <c r="E23" s="697"/>
      <c r="F23" s="697"/>
      <c r="G23" s="697"/>
      <c r="H23" s="812"/>
      <c r="I23" s="814" t="str">
        <f>IF(SUM(J23:L23)=0,"",SUM(J23:L23))</f>
        <v/>
      </c>
      <c r="J23" s="697"/>
      <c r="K23" s="697"/>
      <c r="L23" s="697"/>
      <c r="M23" s="795" t="str">
        <f>IF(I23="","",IF(I23&gt;0,SUM(J23:K23) /I23,0))</f>
        <v/>
      </c>
      <c r="N23" s="813"/>
      <c r="O23" s="814" t="str">
        <f>IF(COUNTA(Q23:W23)&lt;7,"",SUM(J23+K23-Q23-V23-W23-U23))</f>
        <v/>
      </c>
      <c r="P23" s="298" t="str">
        <f>IF(AND(COUNTA(J23:K23)&gt;0,O23&lt;&gt;"",SUM(J23:K23)&gt;0),O23 /(J23+K23),"")</f>
        <v/>
      </c>
      <c r="Q23" s="697"/>
      <c r="R23" s="697"/>
      <c r="S23" s="697"/>
      <c r="T23" s="697"/>
      <c r="U23" s="697"/>
      <c r="V23" s="697"/>
      <c r="W23" s="697"/>
      <c r="X23" s="299"/>
      <c r="Y23" s="796"/>
      <c r="Z23" s="797"/>
      <c r="AI23" s="272"/>
      <c r="AJ23" s="272"/>
      <c r="AK23" s="272"/>
      <c r="AL23" s="272"/>
      <c r="AM23" s="272"/>
      <c r="AN23" s="272"/>
    </row>
    <row r="24" spans="1:41" s="279" customFormat="1" ht="20.100000000000001" customHeight="1" thickBot="1" x14ac:dyDescent="0.25">
      <c r="A24" s="300" t="str">
        <f>IF([12]Datenquelle!$F$3&gt;4,IF([12]Datenquelle!$F$3=5,"EZ",IF([12]Datenquelle!$F$3&gt;5,"relevant","?")),"nicht relevant")</f>
        <v>nicht relevant</v>
      </c>
      <c r="B24" s="983">
        <v>2015</v>
      </c>
      <c r="C24" s="295">
        <f t="shared" si="0"/>
        <v>0</v>
      </c>
      <c r="D24" s="697"/>
      <c r="E24" s="697"/>
      <c r="F24" s="697"/>
      <c r="G24" s="697"/>
      <c r="H24" s="812"/>
      <c r="I24" s="814" t="str">
        <f>IF(SUM(J24:L24)=0,"",SUM(J24:L24))</f>
        <v/>
      </c>
      <c r="J24" s="697"/>
      <c r="K24" s="697"/>
      <c r="L24" s="697"/>
      <c r="M24" s="795" t="str">
        <f>IF(I24="","",IF(I24&gt;0,SUM(J24:K24) /I24,0))</f>
        <v/>
      </c>
      <c r="N24" s="813"/>
      <c r="O24" s="814" t="str">
        <f>IF(COUNTA(Q24:W24)&lt;7,"",SUM(J24+K24-Q24-V24-W24-U24))</f>
        <v/>
      </c>
      <c r="P24" s="298" t="str">
        <f>IF(AND(COUNTA(J24:K24)&gt;0,O24&lt;&gt;"",SUM(J24:K24)&gt;0),O24 /(J24+K24),"")</f>
        <v/>
      </c>
      <c r="Q24" s="697"/>
      <c r="R24" s="697"/>
      <c r="S24" s="697"/>
      <c r="T24" s="697"/>
      <c r="U24" s="697"/>
      <c r="V24" s="697"/>
      <c r="W24" s="697"/>
      <c r="X24" s="299"/>
      <c r="Y24" s="796"/>
      <c r="Z24" s="797"/>
      <c r="AI24" s="272"/>
      <c r="AJ24" s="272"/>
      <c r="AK24" s="272"/>
      <c r="AL24" s="272"/>
      <c r="AM24" s="272"/>
      <c r="AN24" s="272"/>
    </row>
    <row r="25" spans="1:41" s="279" customFormat="1" ht="20.100000000000001" customHeight="1" thickBot="1" x14ac:dyDescent="0.25">
      <c r="A25" s="300" t="str">
        <f>IF([12]Datenquelle!$F$3&gt;3,IF([12]Datenquelle!$F$3=4,"EZ",IF([12]Datenquelle!$F$3&gt;4,"relevant","?")),"nicht relevant")</f>
        <v>nicht relevant</v>
      </c>
      <c r="B25" s="983">
        <v>2016</v>
      </c>
      <c r="C25" s="295">
        <f t="shared" si="0"/>
        <v>0</v>
      </c>
      <c r="D25" s="697"/>
      <c r="E25" s="697"/>
      <c r="F25" s="697"/>
      <c r="G25" s="697"/>
      <c r="H25" s="812"/>
      <c r="I25" s="814" t="str">
        <f>IF(SUM(J25:L25)=0,"",SUM(J25:L25))</f>
        <v/>
      </c>
      <c r="J25" s="697"/>
      <c r="K25" s="697"/>
      <c r="L25" s="697"/>
      <c r="M25" s="795" t="str">
        <f>IF(I25="","",IF(I25&gt;0,SUM(J25:K25) /I25,0))</f>
        <v/>
      </c>
      <c r="N25" s="813"/>
      <c r="O25" s="814" t="str">
        <f>IF(COUNTA(Q25:W25)&lt;7,"",SUM(J25+K25-Q25-V25-W25-U25))</f>
        <v/>
      </c>
      <c r="P25" s="298" t="str">
        <f>IF(AND(COUNTA(J25:K25)&gt;0,O25&lt;&gt;"",SUM(J25:K25)&gt;0),O25 /(J25+K25),"")</f>
        <v/>
      </c>
      <c r="Q25" s="697"/>
      <c r="R25" s="697"/>
      <c r="S25" s="697"/>
      <c r="T25" s="697"/>
      <c r="U25" s="697"/>
      <c r="V25" s="697"/>
      <c r="W25" s="697"/>
      <c r="X25" s="299"/>
      <c r="Y25" s="796"/>
      <c r="Z25" s="797"/>
      <c r="AI25" s="272"/>
      <c r="AJ25" s="272"/>
      <c r="AK25" s="272"/>
      <c r="AL25" s="272"/>
      <c r="AM25" s="272"/>
      <c r="AN25" s="272"/>
    </row>
    <row r="26" spans="1:41" s="279" customFormat="1" ht="20.100000000000001" customHeight="1" thickBot="1" x14ac:dyDescent="0.25">
      <c r="A26" s="300" t="str">
        <f>IF([12]Datenquelle!$F$3&gt;2,IF([12]Datenquelle!$F$3=3,"EZ",IF([12]Datenquelle!$F$3&gt;3,"relevant","?")),"nicht relevant")</f>
        <v>nicht relevant</v>
      </c>
      <c r="B26" s="983">
        <v>2017</v>
      </c>
      <c r="C26" s="295">
        <f t="shared" si="0"/>
        <v>0</v>
      </c>
      <c r="D26" s="697"/>
      <c r="E26" s="697"/>
      <c r="F26" s="697"/>
      <c r="G26" s="697"/>
      <c r="H26" s="812"/>
      <c r="I26" s="814" t="str">
        <f>IF(SUM(J26:L26)=0,"",SUM(J26:L26))</f>
        <v/>
      </c>
      <c r="J26" s="697"/>
      <c r="K26" s="697"/>
      <c r="L26" s="697"/>
      <c r="M26" s="795" t="str">
        <f>IF(I26="","",IF(I26&gt;0,SUM(J26:K26) /I26,0))</f>
        <v/>
      </c>
      <c r="N26" s="813"/>
      <c r="O26" s="814" t="str">
        <f>IF(COUNTA(Q26:W26)&lt;7,"",SUM(J26+K26-Q26-V26-W26-U26))</f>
        <v/>
      </c>
      <c r="P26" s="298" t="str">
        <f>IF(AND(COUNTA(J26:K26)&gt;0,O26&lt;&gt;"",SUM(J26:K26)&gt;0),O26 /(J26+K26),"")</f>
        <v/>
      </c>
      <c r="Q26" s="697"/>
      <c r="R26" s="697"/>
      <c r="S26" s="697"/>
      <c r="T26" s="697"/>
      <c r="U26" s="697"/>
      <c r="V26" s="697"/>
      <c r="W26" s="697"/>
      <c r="X26" s="299"/>
      <c r="Y26" s="796"/>
      <c r="Z26" s="797"/>
      <c r="AI26" s="272"/>
      <c r="AJ26" s="272"/>
      <c r="AK26" s="272"/>
      <c r="AL26" s="272"/>
      <c r="AM26" s="272"/>
      <c r="AN26" s="272"/>
    </row>
    <row r="27" spans="1:41" s="279" customFormat="1" ht="20.100000000000001" customHeight="1" thickBot="1" x14ac:dyDescent="0.25">
      <c r="A27" s="302" t="str">
        <f>IF([12]Datenquelle!$F$3&gt;1,IF([12]Datenquelle!$F$3=2,"EZ",IF([12]Datenquelle!$F$3&gt;2,"relevant","?")),"nicht relevant")</f>
        <v>nicht relevant</v>
      </c>
      <c r="B27" s="984">
        <v>2018</v>
      </c>
      <c r="C27" s="303">
        <f t="shared" si="0"/>
        <v>0</v>
      </c>
      <c r="D27" s="799"/>
      <c r="E27" s="799"/>
      <c r="F27" s="799"/>
      <c r="G27" s="799"/>
      <c r="H27" s="812"/>
      <c r="I27" s="814" t="str">
        <f>IF(SUM(J27:L27)=0,"",SUM(J27:L27))</f>
        <v/>
      </c>
      <c r="J27" s="697"/>
      <c r="K27" s="697"/>
      <c r="L27" s="697"/>
      <c r="M27" s="795" t="str">
        <f>IF(I27="","",IF(I27&gt;0,SUM(J27:K27) /I27,0))</f>
        <v/>
      </c>
      <c r="N27" s="813"/>
      <c r="O27" s="814" t="str">
        <f>IF(COUNTA(Q27:W27)&lt;7,"",SUM(J27+K27-Q27-V27-W27-U27))</f>
        <v/>
      </c>
      <c r="P27" s="298" t="str">
        <f>IF(AND(COUNTA(J27:K27)&gt;0,O27&lt;&gt;"",SUM(J27:K27)&gt;0),O27 /(J27+K27),"")</f>
        <v/>
      </c>
      <c r="Q27" s="697"/>
      <c r="R27" s="697"/>
      <c r="S27" s="697"/>
      <c r="T27" s="697"/>
      <c r="U27" s="697"/>
      <c r="V27" s="697"/>
      <c r="W27" s="697"/>
      <c r="X27" s="299"/>
      <c r="Y27" s="796"/>
      <c r="Z27" s="797"/>
      <c r="AI27" s="272"/>
      <c r="AJ27" s="272"/>
      <c r="AK27" s="272"/>
      <c r="AL27" s="272"/>
      <c r="AM27" s="272"/>
      <c r="AN27" s="272"/>
    </row>
    <row r="28" spans="1:41" s="279" customFormat="1" ht="20.100000000000001" customHeight="1" thickBot="1" x14ac:dyDescent="0.25">
      <c r="A28" s="305" t="str">
        <f>IF([12]Datenquelle!$F$3&gt;0,IF([12]Datenquelle!$F$3=1,"EZ",IF([12]Datenquelle!$F$3&gt;1,"relevant","?")),"nicht relevant")</f>
        <v>nicht relevant</v>
      </c>
      <c r="B28" s="985" t="s">
        <v>2905</v>
      </c>
      <c r="C28" s="306">
        <f t="shared" si="0"/>
        <v>0</v>
      </c>
      <c r="D28" s="698"/>
      <c r="E28" s="698"/>
      <c r="F28" s="698"/>
      <c r="G28" s="698"/>
      <c r="H28" s="308"/>
      <c r="I28" s="1914"/>
      <c r="J28" s="1914"/>
      <c r="K28" s="1914"/>
      <c r="L28" s="1914"/>
      <c r="M28" s="1914"/>
      <c r="N28" s="309"/>
      <c r="O28" s="1914"/>
      <c r="P28" s="1914"/>
      <c r="Q28" s="1914"/>
      <c r="R28" s="1914"/>
      <c r="S28" s="1914"/>
      <c r="T28" s="1914"/>
      <c r="U28" s="1914"/>
      <c r="V28" s="1914"/>
      <c r="W28" s="1914"/>
      <c r="X28" s="309"/>
      <c r="Y28" s="1915"/>
      <c r="Z28" s="1916"/>
      <c r="AI28" s="272"/>
      <c r="AJ28" s="272"/>
      <c r="AK28" s="272"/>
      <c r="AL28" s="272"/>
      <c r="AM28" s="272"/>
      <c r="AN28" s="272"/>
    </row>
    <row r="29" spans="1:41" s="279" customFormat="1" ht="20.100000000000001" customHeight="1" thickTop="1" thickBot="1" x14ac:dyDescent="0.25">
      <c r="A29" s="305" t="str">
        <f>IF([12]Datenquelle!$F$3&gt;0,IF([12]Datenquelle!$F$3=1,"EZ",IF([12]Datenquelle!$F$3&gt;1,"relevant","?")),"nicht relevant")</f>
        <v>nicht relevant</v>
      </c>
      <c r="B29" s="985" t="s">
        <v>2985</v>
      </c>
      <c r="C29" s="306">
        <f t="shared" ref="C29" si="1">SUM(D29:G29)</f>
        <v>0</v>
      </c>
      <c r="D29" s="698"/>
      <c r="E29" s="698"/>
      <c r="F29" s="698"/>
      <c r="G29" s="698"/>
      <c r="H29" s="308"/>
      <c r="I29" s="1914"/>
      <c r="J29" s="1914"/>
      <c r="K29" s="1914"/>
      <c r="L29" s="1914"/>
      <c r="M29" s="1914"/>
      <c r="N29" s="309"/>
      <c r="O29" s="1914"/>
      <c r="P29" s="1914"/>
      <c r="Q29" s="1914"/>
      <c r="R29" s="1914"/>
      <c r="S29" s="1914"/>
      <c r="T29" s="1914"/>
      <c r="U29" s="1914"/>
      <c r="V29" s="1914"/>
      <c r="W29" s="1914"/>
      <c r="X29" s="309"/>
      <c r="Y29" s="1915"/>
      <c r="Z29" s="1916"/>
      <c r="AI29" s="272"/>
      <c r="AJ29" s="272"/>
      <c r="AK29" s="272"/>
      <c r="AL29" s="272"/>
      <c r="AM29" s="272"/>
      <c r="AN29" s="272"/>
    </row>
    <row r="30" spans="1:41" ht="3" customHeight="1" thickTop="1" x14ac:dyDescent="0.25">
      <c r="A30"/>
      <c r="B30"/>
      <c r="C30"/>
      <c r="D30"/>
      <c r="E30"/>
      <c r="F30"/>
      <c r="G30"/>
      <c r="H30"/>
      <c r="I30"/>
      <c r="J30"/>
      <c r="K30"/>
      <c r="L30"/>
      <c r="M30"/>
      <c r="N30"/>
      <c r="O30"/>
      <c r="P30"/>
      <c r="Q30"/>
      <c r="R30"/>
      <c r="S30"/>
      <c r="T30"/>
      <c r="U30"/>
      <c r="V30"/>
      <c r="W30"/>
      <c r="X30"/>
      <c r="Y30"/>
      <c r="Z30"/>
      <c r="AI30" s="272"/>
      <c r="AJ30" s="272"/>
      <c r="AK30" s="272"/>
      <c r="AL30" s="272"/>
      <c r="AM30" s="272"/>
      <c r="AN30" s="272"/>
    </row>
    <row r="31" spans="1:41" ht="15" customHeight="1" x14ac:dyDescent="0.25">
      <c r="A31"/>
      <c r="B31"/>
      <c r="C31"/>
      <c r="D31"/>
      <c r="E31"/>
      <c r="F31" s="15" t="s">
        <v>3005</v>
      </c>
      <c r="G31" s="84"/>
      <c r="H31"/>
      <c r="I31"/>
      <c r="J31"/>
      <c r="K31"/>
      <c r="L31"/>
      <c r="M31" s="802" t="str">
        <f>IF(A26="EZ","-----",IF(A26= "Nicht relevant","-----",IF(COUNTBLANK(M24:M26)=3,"",SUMIF(A24:A26,"relevant",M24:M26) /COUNTIF(A24:A26,"relevant"))))</f>
        <v>-----</v>
      </c>
      <c r="N31"/>
      <c r="O31"/>
      <c r="P31"/>
      <c r="Q31"/>
      <c r="R31"/>
      <c r="S31"/>
      <c r="T31"/>
      <c r="U31"/>
      <c r="V31"/>
      <c r="W31"/>
      <c r="X31"/>
      <c r="Y31"/>
      <c r="AI31" s="272"/>
      <c r="AJ31" s="272"/>
      <c r="AK31" s="272"/>
      <c r="AL31" s="272"/>
      <c r="AM31" s="272"/>
      <c r="AN31" s="272"/>
    </row>
    <row r="32" spans="1:41" ht="11.25" customHeight="1" x14ac:dyDescent="0.2">
      <c r="A32" s="335"/>
      <c r="B32" s="336"/>
      <c r="C32" s="336"/>
      <c r="D32" s="336"/>
      <c r="E32" s="336"/>
      <c r="F32" s="336"/>
      <c r="G32" s="336"/>
      <c r="H32" s="336"/>
      <c r="I32" s="336"/>
      <c r="J32" s="336"/>
      <c r="K32" s="336"/>
      <c r="L32" s="336"/>
      <c r="M32" s="336"/>
      <c r="N32" s="336"/>
      <c r="O32" s="336"/>
      <c r="P32" s="337"/>
      <c r="Q32" s="337"/>
      <c r="R32" s="336"/>
      <c r="S32" s="336"/>
      <c r="T32" s="336"/>
      <c r="U32" s="336"/>
      <c r="V32" s="336"/>
      <c r="W32" s="336"/>
      <c r="X32" s="336"/>
      <c r="AI32" s="272"/>
      <c r="AJ32" s="272"/>
      <c r="AK32" s="272"/>
      <c r="AL32" s="272"/>
      <c r="AM32" s="272"/>
      <c r="AN32" s="272"/>
    </row>
    <row r="33" spans="1:29" s="84" customFormat="1" ht="14.1" customHeight="1" x14ac:dyDescent="0.2">
      <c r="A33" s="1823" t="s">
        <v>2519</v>
      </c>
      <c r="B33" s="1823"/>
      <c r="C33" s="1823"/>
      <c r="D33" s="1823"/>
      <c r="E33" s="1823"/>
      <c r="F33" s="1823"/>
      <c r="G33" s="1823"/>
      <c r="H33" s="1823"/>
      <c r="I33" s="1823"/>
      <c r="J33" s="1823"/>
      <c r="K33" s="1823"/>
      <c r="L33" s="1823"/>
      <c r="M33" s="1823"/>
      <c r="N33" s="1823"/>
      <c r="O33" s="1823"/>
      <c r="P33" s="1823"/>
      <c r="Q33" s="1823"/>
      <c r="R33" s="1823"/>
      <c r="S33" s="1823"/>
      <c r="T33" s="1823"/>
      <c r="U33" s="1823"/>
      <c r="V33" s="1823"/>
      <c r="W33" s="1823"/>
      <c r="X33" s="1823"/>
      <c r="Y33" s="1823"/>
      <c r="Z33" s="1823"/>
    </row>
    <row r="34" spans="1:29" s="84" customFormat="1" ht="14.1" customHeight="1" x14ac:dyDescent="0.2">
      <c r="A34" s="1823" t="s">
        <v>3274</v>
      </c>
      <c r="B34" s="1823"/>
      <c r="C34" s="1823"/>
      <c r="D34" s="1823"/>
      <c r="E34" s="1823"/>
      <c r="F34" s="1823"/>
      <c r="G34" s="1823"/>
      <c r="H34" s="1823"/>
      <c r="I34" s="1823"/>
      <c r="J34" s="1823"/>
      <c r="K34" s="1823"/>
      <c r="L34" s="1823"/>
      <c r="M34" s="1823"/>
      <c r="N34" s="1823"/>
      <c r="O34" s="1823"/>
      <c r="P34" s="1823"/>
      <c r="Q34" s="1823"/>
      <c r="R34" s="1823"/>
      <c r="S34" s="1823"/>
      <c r="T34" s="1823"/>
      <c r="U34" s="1823"/>
      <c r="V34" s="1823"/>
      <c r="W34" s="1823"/>
      <c r="X34" s="1823"/>
      <c r="Y34" s="1823"/>
      <c r="Z34" s="1823"/>
    </row>
    <row r="35" spans="1:29" s="84" customFormat="1" ht="23.25" customHeight="1" x14ac:dyDescent="0.2">
      <c r="A35" s="1824" t="s">
        <v>3283</v>
      </c>
      <c r="B35" s="1824"/>
      <c r="C35" s="1824"/>
      <c r="D35" s="1824"/>
      <c r="E35" s="1824"/>
      <c r="F35" s="1824"/>
      <c r="G35" s="1824"/>
      <c r="H35" s="1824"/>
      <c r="I35" s="1824"/>
      <c r="J35" s="1824"/>
      <c r="K35" s="1824"/>
      <c r="L35" s="1824"/>
      <c r="M35" s="1824"/>
      <c r="N35" s="1824"/>
      <c r="O35" s="1824"/>
      <c r="P35" s="1824"/>
      <c r="Q35" s="1824"/>
      <c r="R35" s="1824"/>
      <c r="S35" s="1824"/>
      <c r="T35" s="1824"/>
      <c r="U35" s="1824"/>
      <c r="V35" s="1824"/>
      <c r="W35" s="1824"/>
      <c r="X35" s="1824"/>
      <c r="Y35" s="1824"/>
      <c r="Z35" s="1824"/>
    </row>
    <row r="36" spans="1:29" s="84" customFormat="1" ht="21.75" customHeight="1" x14ac:dyDescent="0.2">
      <c r="A36" s="1824" t="s">
        <v>3275</v>
      </c>
      <c r="B36" s="1824"/>
      <c r="C36" s="1824"/>
      <c r="D36" s="1824"/>
      <c r="E36" s="1824"/>
      <c r="F36" s="1824"/>
      <c r="G36" s="1824"/>
      <c r="H36" s="1824"/>
      <c r="I36" s="1824"/>
      <c r="J36" s="1824"/>
      <c r="K36" s="1824"/>
      <c r="L36" s="1824"/>
      <c r="M36" s="1824"/>
      <c r="N36" s="1824"/>
      <c r="O36" s="1824"/>
      <c r="P36" s="1824"/>
      <c r="Q36" s="1824"/>
      <c r="R36" s="1824"/>
      <c r="S36" s="1824"/>
      <c r="T36" s="1824"/>
      <c r="U36" s="1824"/>
      <c r="V36" s="1824"/>
      <c r="W36" s="1824"/>
      <c r="X36" s="1824"/>
      <c r="Y36" s="1824"/>
      <c r="Z36" s="1824"/>
      <c r="AA36" s="815"/>
    </row>
    <row r="37" spans="1:29" s="84" customFormat="1" ht="14.1" customHeight="1" x14ac:dyDescent="0.2">
      <c r="A37" s="1823" t="s">
        <v>2520</v>
      </c>
      <c r="B37" s="1823"/>
      <c r="C37" s="1823"/>
      <c r="D37" s="1823"/>
      <c r="E37" s="1823"/>
      <c r="F37" s="1823"/>
      <c r="G37" s="1823"/>
      <c r="H37" s="1823"/>
      <c r="I37" s="1823"/>
      <c r="J37" s="1823"/>
      <c r="K37" s="1823"/>
      <c r="L37" s="1823"/>
      <c r="M37" s="1823"/>
      <c r="N37" s="1823"/>
      <c r="O37" s="1823"/>
      <c r="P37" s="1823"/>
      <c r="Q37" s="1823"/>
      <c r="R37" s="1823"/>
      <c r="S37" s="1823"/>
      <c r="T37" s="1823"/>
      <c r="U37" s="1823"/>
      <c r="V37" s="1823"/>
      <c r="W37" s="1823"/>
      <c r="X37" s="1823"/>
      <c r="Y37" s="1823"/>
      <c r="Z37" s="1823"/>
    </row>
    <row r="38" spans="1:29" s="84" customFormat="1" ht="14.1" customHeight="1" x14ac:dyDescent="0.2">
      <c r="A38" s="1823" t="s">
        <v>3276</v>
      </c>
      <c r="B38" s="1823"/>
      <c r="C38" s="1823"/>
      <c r="D38" s="1823"/>
      <c r="E38" s="1823"/>
      <c r="F38" s="1823"/>
      <c r="G38" s="1823"/>
      <c r="H38" s="1823"/>
      <c r="I38" s="1823"/>
      <c r="J38" s="1823"/>
      <c r="K38" s="1823"/>
      <c r="L38" s="1823"/>
      <c r="M38" s="1823"/>
      <c r="N38" s="1823"/>
      <c r="O38" s="1823"/>
      <c r="P38" s="1823"/>
      <c r="Q38" s="1823"/>
      <c r="R38" s="1823"/>
      <c r="S38" s="1823"/>
      <c r="T38" s="1823"/>
      <c r="U38" s="1823"/>
      <c r="V38" s="1823"/>
      <c r="W38" s="1823"/>
      <c r="X38" s="1823"/>
      <c r="Y38" s="1823"/>
      <c r="Z38" s="1823"/>
    </row>
    <row r="39" spans="1:29" s="84" customFormat="1" ht="14.1" customHeight="1" x14ac:dyDescent="0.2">
      <c r="A39" s="1823" t="s">
        <v>3277</v>
      </c>
      <c r="B39" s="1823"/>
      <c r="C39" s="1823"/>
      <c r="D39" s="1823"/>
      <c r="E39" s="1823"/>
      <c r="F39" s="1823"/>
      <c r="G39" s="1823"/>
      <c r="H39" s="1823"/>
      <c r="I39" s="1823"/>
      <c r="J39" s="1823"/>
      <c r="K39" s="1823"/>
      <c r="L39" s="1823"/>
      <c r="M39" s="1823"/>
      <c r="N39" s="1823"/>
      <c r="O39" s="1823"/>
      <c r="P39" s="1823"/>
      <c r="Q39" s="1823"/>
      <c r="R39" s="1823"/>
      <c r="S39" s="1823"/>
      <c r="T39" s="1823"/>
      <c r="U39" s="1823"/>
      <c r="V39" s="1823"/>
      <c r="W39" s="1823"/>
      <c r="X39" s="1823"/>
      <c r="Y39" s="1823"/>
      <c r="Z39" s="1823"/>
    </row>
    <row r="40" spans="1:29" s="84" customFormat="1" ht="24" customHeight="1" x14ac:dyDescent="0.2">
      <c r="A40" s="1913" t="s">
        <v>3704</v>
      </c>
      <c r="B40" s="1824"/>
      <c r="C40" s="1824"/>
      <c r="D40" s="1824"/>
      <c r="E40" s="1824"/>
      <c r="F40" s="1824"/>
      <c r="G40" s="1824"/>
      <c r="H40" s="1824"/>
      <c r="I40" s="1824"/>
      <c r="J40" s="1824"/>
      <c r="K40" s="1824"/>
      <c r="L40" s="1824"/>
      <c r="M40" s="1824"/>
      <c r="N40" s="1824"/>
      <c r="O40" s="1824"/>
      <c r="P40" s="1824"/>
      <c r="Q40" s="1824"/>
      <c r="R40" s="1824"/>
      <c r="S40" s="1824"/>
      <c r="T40" s="1824"/>
      <c r="U40" s="1824"/>
      <c r="V40" s="1824"/>
      <c r="W40" s="1824"/>
      <c r="X40" s="1824"/>
      <c r="Y40" s="1824"/>
      <c r="Z40" s="1824"/>
    </row>
    <row r="41" spans="1:29" s="84" customFormat="1" ht="14.1" customHeight="1" x14ac:dyDescent="0.2">
      <c r="A41" s="1823" t="s">
        <v>3278</v>
      </c>
      <c r="B41" s="1823"/>
      <c r="C41" s="1823"/>
      <c r="D41" s="1823"/>
      <c r="E41" s="1823"/>
      <c r="F41" s="1823"/>
      <c r="G41" s="1823"/>
      <c r="H41" s="1823"/>
      <c r="I41" s="1823"/>
      <c r="J41" s="1823"/>
      <c r="K41" s="1823"/>
      <c r="L41" s="1823"/>
      <c r="M41" s="1823"/>
      <c r="N41" s="1823"/>
      <c r="O41" s="1823"/>
      <c r="P41" s="1823"/>
      <c r="Q41" s="1823"/>
      <c r="R41" s="1823"/>
      <c r="S41" s="1823"/>
      <c r="T41" s="1823"/>
      <c r="U41" s="1823"/>
      <c r="V41" s="1823"/>
      <c r="W41" s="1823"/>
      <c r="X41" s="1823"/>
      <c r="Y41" s="1823"/>
      <c r="Z41" s="1823"/>
    </row>
    <row r="42" spans="1:29" s="84" customFormat="1" ht="24.75" customHeight="1" x14ac:dyDescent="0.2">
      <c r="A42" s="1833" t="s">
        <v>3710</v>
      </c>
      <c r="B42" s="1833"/>
      <c r="C42" s="1833"/>
      <c r="D42" s="1833"/>
      <c r="E42" s="1833"/>
      <c r="F42" s="1833"/>
      <c r="G42" s="1833"/>
      <c r="H42" s="1833"/>
      <c r="I42" s="1833"/>
      <c r="J42" s="1833"/>
      <c r="K42" s="1833"/>
      <c r="L42" s="1833"/>
      <c r="M42" s="1833"/>
      <c r="N42" s="1833"/>
      <c r="O42" s="1833"/>
      <c r="P42" s="1833"/>
      <c r="Q42" s="1833"/>
      <c r="R42" s="1833"/>
      <c r="S42" s="1833"/>
      <c r="T42" s="1833"/>
      <c r="U42" s="1833"/>
      <c r="V42" s="1833"/>
      <c r="W42" s="1833"/>
      <c r="X42" s="1833"/>
      <c r="Y42" s="1833"/>
      <c r="Z42" s="1833"/>
      <c r="AA42" s="804"/>
    </row>
    <row r="43" spans="1:29" s="84" customFormat="1" ht="15.75" customHeight="1" x14ac:dyDescent="0.2">
      <c r="A43" s="1886" t="s">
        <v>3711</v>
      </c>
      <c r="B43" s="1886"/>
      <c r="C43" s="1886"/>
      <c r="D43" s="1886"/>
      <c r="E43" s="1886"/>
      <c r="F43" s="1886"/>
      <c r="G43" s="1886"/>
      <c r="H43" s="1886"/>
      <c r="I43" s="1886"/>
      <c r="J43" s="1886"/>
      <c r="K43" s="1886"/>
      <c r="L43" s="1886"/>
      <c r="M43" s="1886"/>
      <c r="N43" s="1886"/>
      <c r="O43" s="1886"/>
      <c r="P43" s="1886"/>
      <c r="Q43" s="1886"/>
      <c r="R43" s="1886"/>
      <c r="S43" s="1886"/>
      <c r="T43" s="1886"/>
      <c r="U43" s="1886"/>
      <c r="V43" s="1886"/>
      <c r="W43" s="1886"/>
      <c r="X43" s="1886"/>
      <c r="Y43" s="1886"/>
      <c r="Z43" s="1886"/>
    </row>
    <row r="44" spans="1:29" s="84" customFormat="1" ht="14.1" customHeight="1" x14ac:dyDescent="0.2">
      <c r="A44" s="312" t="s">
        <v>745</v>
      </c>
      <c r="Z44" s="15"/>
    </row>
    <row r="45" spans="1:29" s="84" customFormat="1" ht="14.1" customHeight="1" x14ac:dyDescent="0.2">
      <c r="A45" s="313" t="s">
        <v>746</v>
      </c>
      <c r="Z45" s="15"/>
    </row>
    <row r="46" spans="1:29" s="313" customFormat="1" ht="14.1" customHeight="1" x14ac:dyDescent="0.25">
      <c r="A46" s="313" t="s">
        <v>747</v>
      </c>
    </row>
    <row r="47" spans="1:29" s="84" customFormat="1" ht="11.25" x14ac:dyDescent="0.2">
      <c r="A47" s="981" t="s">
        <v>748</v>
      </c>
      <c r="B47" s="1885" t="s">
        <v>3285</v>
      </c>
      <c r="C47" s="1885"/>
      <c r="D47" s="1885"/>
      <c r="E47" s="1885"/>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row>
    <row r="48" spans="1:29" s="84" customFormat="1" ht="14.1" customHeight="1" x14ac:dyDescent="0.2">
      <c r="A48" s="322" t="s">
        <v>749</v>
      </c>
      <c r="B48" s="313" t="s">
        <v>2521</v>
      </c>
      <c r="Z48" s="15"/>
    </row>
    <row r="49" spans="1:36" s="84" customFormat="1" ht="14.1" customHeight="1" x14ac:dyDescent="0.2">
      <c r="A49" s="322" t="s">
        <v>750</v>
      </c>
      <c r="B49" s="313" t="s">
        <v>2522</v>
      </c>
      <c r="E49" s="323"/>
      <c r="Z49" s="15"/>
    </row>
    <row r="50" spans="1:36" s="84" customFormat="1" ht="14.1" customHeight="1" x14ac:dyDescent="0.2">
      <c r="A50" s="322" t="s">
        <v>751</v>
      </c>
      <c r="B50" s="313" t="s">
        <v>752</v>
      </c>
      <c r="Z50" s="15"/>
    </row>
    <row r="51" spans="1:36" s="84" customFormat="1" ht="14.1" customHeight="1" x14ac:dyDescent="0.2">
      <c r="A51" s="324" t="s">
        <v>753</v>
      </c>
      <c r="B51" s="313" t="s">
        <v>754</v>
      </c>
      <c r="Z51" s="15"/>
    </row>
    <row r="52" spans="1:36" s="84" customFormat="1" ht="14.1" customHeight="1" x14ac:dyDescent="0.2">
      <c r="A52" s="322" t="s">
        <v>755</v>
      </c>
      <c r="B52" s="313" t="s">
        <v>881</v>
      </c>
      <c r="Z52" s="15"/>
    </row>
    <row r="53" spans="1:36" s="84" customFormat="1" ht="18.75" customHeight="1" x14ac:dyDescent="0.2">
      <c r="A53" s="313"/>
      <c r="Z53" s="15"/>
    </row>
    <row r="54" spans="1:36" s="84" customFormat="1" ht="14.1" customHeight="1" x14ac:dyDescent="0.2">
      <c r="A54" s="312" t="s">
        <v>756</v>
      </c>
    </row>
    <row r="55" spans="1:36" s="84" customFormat="1" ht="14.1" customHeight="1" x14ac:dyDescent="0.2">
      <c r="A55" s="313" t="s">
        <v>757</v>
      </c>
    </row>
    <row r="56" spans="1:36" s="84" customFormat="1" ht="14.1" customHeight="1" x14ac:dyDescent="0.2">
      <c r="A56" s="313" t="s">
        <v>758</v>
      </c>
    </row>
    <row r="57" spans="1:36" s="84" customFormat="1" ht="14.1" customHeight="1" x14ac:dyDescent="0.2">
      <c r="A57" s="313" t="s">
        <v>863</v>
      </c>
      <c r="AE57" s="313"/>
      <c r="AF57" s="313"/>
      <c r="AG57" s="313"/>
      <c r="AH57" s="313"/>
      <c r="AI57" s="313"/>
      <c r="AJ57" s="313"/>
    </row>
    <row r="58" spans="1:36" s="84" customFormat="1" ht="14.1" customHeight="1" x14ac:dyDescent="0.2">
      <c r="A58" s="313"/>
    </row>
    <row r="59" spans="1:36" s="84" customFormat="1" ht="14.1" customHeight="1" x14ac:dyDescent="0.2">
      <c r="A59" s="325" t="s">
        <v>759</v>
      </c>
    </row>
    <row r="60" spans="1:36" s="84" customFormat="1" ht="21" customHeight="1" x14ac:dyDescent="0.2">
      <c r="A60" s="371" t="s">
        <v>864</v>
      </c>
      <c r="B60" s="1836" t="s">
        <v>760</v>
      </c>
      <c r="C60" s="1920"/>
      <c r="D60" s="1921"/>
      <c r="E60" s="1836" t="s">
        <v>761</v>
      </c>
      <c r="F60" s="1920"/>
      <c r="G60" s="1921"/>
      <c r="H60" s="1922" t="s">
        <v>762</v>
      </c>
      <c r="I60" s="1923"/>
      <c r="J60" s="1923"/>
      <c r="K60" s="1923"/>
      <c r="L60" s="1923"/>
      <c r="M60" s="1923"/>
      <c r="N60" s="1923"/>
      <c r="O60" s="1923"/>
      <c r="P60" s="1923"/>
      <c r="Q60" s="1923"/>
      <c r="R60" s="1923"/>
      <c r="S60" s="1923"/>
      <c r="T60" s="1923"/>
      <c r="U60" s="1923"/>
      <c r="V60" s="1923"/>
      <c r="W60" s="1923"/>
      <c r="X60" s="1923"/>
      <c r="Y60" s="1923"/>
      <c r="Z60" s="1924"/>
    </row>
    <row r="61" spans="1:36" s="84" customFormat="1" ht="14.1" customHeight="1" x14ac:dyDescent="0.2">
      <c r="A61" s="177" t="s">
        <v>763</v>
      </c>
      <c r="B61" s="1808" t="s">
        <v>764</v>
      </c>
      <c r="C61" s="1809"/>
      <c r="D61" s="1810"/>
      <c r="E61" s="1880"/>
      <c r="F61" s="1881"/>
      <c r="G61" s="1882"/>
      <c r="H61" s="372"/>
      <c r="I61" s="326" t="s">
        <v>765</v>
      </c>
      <c r="J61" s="327"/>
      <c r="K61" s="327"/>
      <c r="L61" s="327"/>
      <c r="M61" s="327"/>
      <c r="N61" s="327"/>
      <c r="O61" s="327"/>
      <c r="P61" s="369"/>
      <c r="Q61" s="369"/>
      <c r="R61" s="369"/>
      <c r="S61" s="369"/>
      <c r="T61" s="369"/>
      <c r="U61" s="369"/>
      <c r="V61" s="369"/>
      <c r="W61" s="369"/>
      <c r="X61" s="369"/>
      <c r="Y61" s="369"/>
      <c r="Z61" s="370"/>
    </row>
    <row r="62" spans="1:36" s="84" customFormat="1" ht="14.1" customHeight="1" x14ac:dyDescent="0.2">
      <c r="A62" s="177" t="s">
        <v>763</v>
      </c>
      <c r="B62" s="1808" t="s">
        <v>766</v>
      </c>
      <c r="C62" s="1809"/>
      <c r="D62" s="1810"/>
      <c r="E62" s="1892"/>
      <c r="F62" s="1893"/>
      <c r="G62" s="1894"/>
      <c r="H62" s="372"/>
      <c r="I62" s="373" t="s">
        <v>865</v>
      </c>
      <c r="J62" s="374"/>
      <c r="K62" s="374"/>
      <c r="L62" s="374"/>
      <c r="M62" s="374"/>
      <c r="N62" s="374"/>
      <c r="O62" s="374"/>
      <c r="P62" s="375"/>
      <c r="Q62" s="375"/>
      <c r="R62" s="375"/>
      <c r="S62" s="375"/>
      <c r="T62" s="375"/>
      <c r="U62" s="375"/>
      <c r="V62" s="375"/>
      <c r="W62" s="375"/>
      <c r="X62" s="375"/>
      <c r="Y62" s="375"/>
      <c r="Z62" s="376"/>
    </row>
    <row r="63" spans="1:36" s="84" customFormat="1" ht="14.1" customHeight="1" x14ac:dyDescent="0.2">
      <c r="A63" s="177" t="s">
        <v>22</v>
      </c>
      <c r="B63" s="1808" t="s">
        <v>767</v>
      </c>
      <c r="C63" s="1809"/>
      <c r="D63" s="1810"/>
      <c r="E63" s="1917" t="s">
        <v>2510</v>
      </c>
      <c r="F63" s="1918"/>
      <c r="G63" s="1919"/>
      <c r="H63" s="372"/>
      <c r="I63" s="373" t="s">
        <v>866</v>
      </c>
      <c r="J63" s="373"/>
      <c r="K63" s="373"/>
      <c r="L63" s="373"/>
      <c r="M63" s="373"/>
      <c r="N63" s="373"/>
      <c r="O63" s="373"/>
      <c r="P63" s="125"/>
      <c r="Q63" s="125"/>
      <c r="R63" s="125"/>
      <c r="S63" s="125"/>
      <c r="T63" s="125"/>
      <c r="U63" s="125"/>
      <c r="V63" s="125"/>
      <c r="W63" s="125"/>
      <c r="X63" s="125"/>
      <c r="Y63" s="125"/>
      <c r="Z63" s="377"/>
    </row>
    <row r="64" spans="1:36" s="84" customFormat="1" ht="14.1" customHeight="1" x14ac:dyDescent="0.2">
      <c r="A64" s="177" t="s">
        <v>50</v>
      </c>
      <c r="B64" s="1808" t="s">
        <v>768</v>
      </c>
      <c r="C64" s="1809"/>
      <c r="D64" s="1810"/>
      <c r="E64" s="1917" t="s">
        <v>731</v>
      </c>
      <c r="F64" s="1918"/>
      <c r="G64" s="1919"/>
      <c r="H64" s="372"/>
      <c r="I64" s="373" t="s">
        <v>3474</v>
      </c>
      <c r="J64" s="373"/>
      <c r="K64" s="373"/>
      <c r="L64" s="373"/>
      <c r="M64" s="373"/>
      <c r="N64" s="373"/>
      <c r="O64" s="373"/>
      <c r="P64" s="125"/>
      <c r="Q64" s="125"/>
      <c r="R64" s="125"/>
      <c r="S64" s="125"/>
      <c r="T64" s="125"/>
      <c r="U64" s="125"/>
      <c r="V64" s="125"/>
      <c r="W64" s="125"/>
      <c r="X64" s="125"/>
      <c r="Y64" s="125"/>
      <c r="Z64" s="377"/>
    </row>
    <row r="65" spans="1:26" s="84" customFormat="1" ht="14.1" customHeight="1" x14ac:dyDescent="0.2">
      <c r="A65" s="177" t="s">
        <v>54</v>
      </c>
      <c r="B65" s="1808" t="s">
        <v>769</v>
      </c>
      <c r="C65" s="1809"/>
      <c r="D65" s="1810"/>
      <c r="E65" s="1917" t="s">
        <v>731</v>
      </c>
      <c r="F65" s="1918"/>
      <c r="G65" s="1919"/>
      <c r="H65" s="372"/>
      <c r="I65" s="373" t="s">
        <v>770</v>
      </c>
      <c r="J65" s="373"/>
      <c r="K65" s="373"/>
      <c r="L65" s="373"/>
      <c r="M65" s="373"/>
      <c r="N65" s="373"/>
      <c r="O65" s="373"/>
      <c r="P65" s="125"/>
      <c r="Q65" s="125"/>
      <c r="R65" s="125"/>
      <c r="S65" s="125"/>
      <c r="T65" s="125"/>
      <c r="U65" s="125"/>
      <c r="V65" s="125"/>
      <c r="W65" s="125"/>
      <c r="X65" s="125"/>
      <c r="Y65" s="125"/>
      <c r="Z65" s="377"/>
    </row>
    <row r="66" spans="1:26" s="84" customFormat="1" ht="14.1" customHeight="1" x14ac:dyDescent="0.2">
      <c r="A66" s="177" t="s">
        <v>771</v>
      </c>
      <c r="B66" s="1808" t="s">
        <v>867</v>
      </c>
      <c r="C66" s="1809"/>
      <c r="D66" s="1810"/>
      <c r="E66" s="1917" t="s">
        <v>731</v>
      </c>
      <c r="F66" s="1918"/>
      <c r="G66" s="1919"/>
      <c r="H66" s="372"/>
      <c r="I66" s="373" t="s">
        <v>772</v>
      </c>
      <c r="J66" s="373"/>
      <c r="K66" s="373"/>
      <c r="L66" s="373"/>
      <c r="M66" s="373"/>
      <c r="N66" s="373"/>
      <c r="O66" s="373"/>
      <c r="P66" s="125"/>
      <c r="Q66" s="125"/>
      <c r="R66" s="125"/>
      <c r="S66" s="125"/>
      <c r="T66" s="125"/>
      <c r="U66" s="125"/>
      <c r="V66" s="125"/>
      <c r="W66" s="125"/>
      <c r="X66" s="125"/>
      <c r="Y66" s="125"/>
      <c r="Z66" s="377"/>
    </row>
    <row r="67" spans="1:26" s="84" customFormat="1" ht="14.1" customHeight="1" x14ac:dyDescent="0.2">
      <c r="A67" s="177" t="s">
        <v>2523</v>
      </c>
      <c r="B67" s="1808" t="s">
        <v>2524</v>
      </c>
      <c r="C67" s="1809"/>
      <c r="D67" s="1810"/>
      <c r="E67" s="1928" t="s">
        <v>730</v>
      </c>
      <c r="F67" s="1929"/>
      <c r="G67" s="1930"/>
      <c r="H67" s="372"/>
      <c r="I67" s="373" t="s">
        <v>2525</v>
      </c>
      <c r="J67" s="373"/>
      <c r="K67" s="373"/>
      <c r="L67" s="373"/>
      <c r="M67" s="373"/>
      <c r="N67" s="373"/>
      <c r="O67" s="373"/>
      <c r="P67" s="125"/>
      <c r="Q67" s="125"/>
      <c r="R67" s="125"/>
      <c r="S67" s="125"/>
      <c r="T67" s="125"/>
      <c r="U67" s="125"/>
      <c r="V67" s="125"/>
      <c r="W67" s="125"/>
      <c r="X67" s="125"/>
      <c r="Y67" s="125"/>
      <c r="Z67" s="377"/>
    </row>
    <row r="68" spans="1:26" s="84" customFormat="1" ht="14.1" customHeight="1" x14ac:dyDescent="0.2">
      <c r="A68" s="177" t="s">
        <v>46</v>
      </c>
      <c r="B68" s="1808" t="s">
        <v>982</v>
      </c>
      <c r="C68" s="1809"/>
      <c r="D68" s="1810"/>
      <c r="E68" s="1811" t="s">
        <v>729</v>
      </c>
      <c r="F68" s="1812"/>
      <c r="G68" s="1813"/>
      <c r="H68" s="372"/>
      <c r="I68" s="373" t="s">
        <v>3280</v>
      </c>
      <c r="J68" s="373"/>
      <c r="K68" s="373"/>
      <c r="L68" s="373"/>
      <c r="M68" s="373"/>
      <c r="N68" s="373"/>
      <c r="O68" s="373"/>
      <c r="P68" s="125"/>
      <c r="Q68" s="125"/>
      <c r="R68" s="125"/>
      <c r="S68" s="125"/>
      <c r="T68" s="125"/>
      <c r="U68" s="125"/>
      <c r="V68" s="125"/>
      <c r="W68" s="125"/>
      <c r="X68" s="125"/>
      <c r="Y68" s="125"/>
      <c r="Z68" s="377"/>
    </row>
    <row r="69" spans="1:26" s="84" customFormat="1" ht="14.1" customHeight="1" x14ac:dyDescent="0.2">
      <c r="A69" s="177" t="s">
        <v>732</v>
      </c>
      <c r="B69" s="1808" t="s">
        <v>868</v>
      </c>
      <c r="C69" s="1809"/>
      <c r="D69" s="1810"/>
      <c r="E69" s="1811" t="s">
        <v>729</v>
      </c>
      <c r="F69" s="1812"/>
      <c r="G69" s="1813"/>
      <c r="H69" s="372"/>
      <c r="I69" s="373" t="s">
        <v>775</v>
      </c>
      <c r="J69" s="373"/>
      <c r="K69" s="373"/>
      <c r="L69" s="373"/>
      <c r="M69" s="373"/>
      <c r="N69" s="373"/>
      <c r="O69" s="373"/>
      <c r="P69" s="125"/>
      <c r="Q69" s="125"/>
      <c r="R69" s="125"/>
      <c r="S69" s="125"/>
      <c r="T69" s="125"/>
      <c r="U69" s="125"/>
      <c r="V69" s="125"/>
      <c r="W69" s="125"/>
      <c r="X69" s="125"/>
      <c r="Y69" s="125"/>
      <c r="Z69" s="377"/>
    </row>
    <row r="70" spans="1:26" s="84" customFormat="1" ht="14.1" customHeight="1" x14ac:dyDescent="0.2">
      <c r="A70" s="49" t="s">
        <v>3003</v>
      </c>
      <c r="B70" s="1925" t="s">
        <v>3004</v>
      </c>
      <c r="C70" s="1926"/>
      <c r="D70" s="1927"/>
      <c r="E70" s="1811" t="s">
        <v>729</v>
      </c>
      <c r="F70" s="1812"/>
      <c r="G70" s="1813"/>
      <c r="H70" s="372"/>
      <c r="I70" s="373" t="s">
        <v>2526</v>
      </c>
      <c r="J70" s="373"/>
      <c r="K70" s="373"/>
      <c r="L70" s="373"/>
      <c r="M70" s="373"/>
      <c r="N70" s="373"/>
      <c r="O70" s="373"/>
      <c r="P70" s="125"/>
      <c r="Q70" s="125"/>
      <c r="R70" s="125"/>
      <c r="S70" s="125"/>
      <c r="T70" s="125"/>
      <c r="U70" s="125"/>
      <c r="V70" s="125"/>
      <c r="W70" s="125"/>
      <c r="X70" s="125"/>
      <c r="Y70" s="125"/>
      <c r="Z70" s="377"/>
    </row>
    <row r="71" spans="1:26" s="84" customFormat="1" ht="14.1" hidden="1" customHeight="1" x14ac:dyDescent="0.2">
      <c r="A71" s="49" t="s">
        <v>0</v>
      </c>
      <c r="B71" s="1925" t="s">
        <v>776</v>
      </c>
      <c r="C71" s="1926"/>
      <c r="D71" s="1927"/>
      <c r="E71" s="1811" t="s">
        <v>729</v>
      </c>
      <c r="F71" s="1812"/>
      <c r="G71" s="1813"/>
      <c r="H71" s="372"/>
      <c r="I71" s="373" t="s">
        <v>3282</v>
      </c>
      <c r="J71" s="373"/>
      <c r="K71" s="373"/>
      <c r="L71" s="373"/>
      <c r="M71" s="373"/>
      <c r="N71" s="373"/>
      <c r="O71" s="373"/>
      <c r="P71" s="125"/>
      <c r="Q71" s="125"/>
      <c r="R71" s="125"/>
      <c r="S71" s="125"/>
      <c r="T71" s="125"/>
      <c r="U71" s="125"/>
      <c r="V71" s="125"/>
      <c r="W71" s="125"/>
      <c r="X71" s="125"/>
      <c r="Y71" s="125"/>
      <c r="Z71" s="377"/>
    </row>
    <row r="72" spans="1:26" s="84" customFormat="1" ht="14.1" customHeight="1" x14ac:dyDescent="0.2">
      <c r="A72" s="49" t="s">
        <v>872</v>
      </c>
      <c r="B72" s="1925" t="s">
        <v>882</v>
      </c>
      <c r="C72" s="1926"/>
      <c r="D72" s="1927"/>
      <c r="E72" s="1811" t="s">
        <v>729</v>
      </c>
      <c r="F72" s="1812"/>
      <c r="G72" s="1813"/>
      <c r="H72" s="372"/>
      <c r="I72" s="378" t="s">
        <v>871</v>
      </c>
      <c r="J72" s="373"/>
      <c r="K72" s="373"/>
      <c r="L72" s="373"/>
      <c r="M72" s="373"/>
      <c r="N72" s="373"/>
      <c r="O72" s="809" t="s">
        <v>2528</v>
      </c>
      <c r="P72" s="125"/>
      <c r="Q72" s="816">
        <f>B23</f>
        <v>2014</v>
      </c>
      <c r="R72" s="125"/>
      <c r="S72" s="378"/>
      <c r="T72" s="125"/>
      <c r="U72" s="125"/>
      <c r="V72" s="125"/>
      <c r="W72" s="125"/>
      <c r="X72" s="125"/>
      <c r="Y72" s="125"/>
      <c r="Z72" s="377"/>
    </row>
    <row r="73" spans="1:26" s="84" customFormat="1" ht="14.1" customHeight="1" x14ac:dyDescent="0.2">
      <c r="A73" s="49" t="s">
        <v>874</v>
      </c>
      <c r="B73" s="1925" t="s">
        <v>883</v>
      </c>
      <c r="C73" s="1926"/>
      <c r="D73" s="1927"/>
      <c r="E73" s="1811" t="s">
        <v>729</v>
      </c>
      <c r="F73" s="1812"/>
      <c r="G73" s="1813"/>
      <c r="H73" s="372"/>
      <c r="I73" s="378" t="s">
        <v>871</v>
      </c>
      <c r="J73" s="373"/>
      <c r="K73" s="373"/>
      <c r="L73" s="373"/>
      <c r="M73" s="373"/>
      <c r="N73" s="373"/>
      <c r="O73" s="809" t="s">
        <v>2528</v>
      </c>
      <c r="P73" s="125"/>
      <c r="Q73" s="816">
        <f>B24</f>
        <v>2015</v>
      </c>
      <c r="R73" s="125"/>
      <c r="S73" s="378"/>
      <c r="T73" s="125"/>
      <c r="U73" s="125"/>
      <c r="V73" s="125"/>
      <c r="W73" s="125"/>
      <c r="X73" s="125"/>
      <c r="Y73" s="125"/>
      <c r="Z73" s="377"/>
    </row>
    <row r="74" spans="1:26" s="84" customFormat="1" ht="14.1" customHeight="1" x14ac:dyDescent="0.2">
      <c r="A74" s="49" t="s">
        <v>778</v>
      </c>
      <c r="B74" s="1925" t="s">
        <v>884</v>
      </c>
      <c r="C74" s="1926"/>
      <c r="D74" s="1927"/>
      <c r="E74" s="1811" t="s">
        <v>729</v>
      </c>
      <c r="F74" s="1812"/>
      <c r="G74" s="1813"/>
      <c r="H74" s="372"/>
      <c r="I74" s="378" t="s">
        <v>871</v>
      </c>
      <c r="J74" s="373"/>
      <c r="K74" s="373"/>
      <c r="L74" s="373"/>
      <c r="M74" s="373"/>
      <c r="N74" s="373"/>
      <c r="O74" s="809" t="s">
        <v>2528</v>
      </c>
      <c r="P74" s="125"/>
      <c r="Q74" s="816">
        <f>B25</f>
        <v>2016</v>
      </c>
      <c r="R74" s="125"/>
      <c r="S74" s="378"/>
      <c r="T74" s="125"/>
      <c r="U74" s="125"/>
      <c r="V74" s="125"/>
      <c r="W74" s="125"/>
      <c r="X74" s="125"/>
      <c r="Y74" s="125"/>
      <c r="Z74" s="377"/>
    </row>
    <row r="75" spans="1:26" s="84" customFormat="1" ht="14.1" customHeight="1" x14ac:dyDescent="0.2">
      <c r="A75" s="49" t="s">
        <v>780</v>
      </c>
      <c r="B75" s="1925" t="s">
        <v>885</v>
      </c>
      <c r="C75" s="1926"/>
      <c r="D75" s="1927"/>
      <c r="E75" s="1811" t="s">
        <v>729</v>
      </c>
      <c r="F75" s="1812"/>
      <c r="G75" s="1813"/>
      <c r="H75" s="372"/>
      <c r="I75" s="378" t="s">
        <v>871</v>
      </c>
      <c r="J75" s="373"/>
      <c r="K75" s="373"/>
      <c r="L75" s="373"/>
      <c r="M75" s="373"/>
      <c r="N75" s="373"/>
      <c r="O75" s="809" t="s">
        <v>2528</v>
      </c>
      <c r="P75" s="125"/>
      <c r="Q75" s="816">
        <f>B26</f>
        <v>2017</v>
      </c>
      <c r="R75" s="125"/>
      <c r="S75" s="378"/>
      <c r="T75" s="125"/>
      <c r="U75" s="125"/>
      <c r="V75" s="125"/>
      <c r="W75" s="125"/>
      <c r="X75" s="125"/>
      <c r="Y75" s="125"/>
      <c r="Z75" s="377"/>
    </row>
    <row r="76" spans="1:26" s="84" customFormat="1" ht="14.1" customHeight="1" x14ac:dyDescent="0.2">
      <c r="A76" s="49" t="s">
        <v>2903</v>
      </c>
      <c r="B76" s="1925" t="s">
        <v>885</v>
      </c>
      <c r="C76" s="1926"/>
      <c r="D76" s="1927"/>
      <c r="E76" s="1811" t="s">
        <v>729</v>
      </c>
      <c r="F76" s="1812"/>
      <c r="G76" s="1813"/>
      <c r="H76" s="372"/>
      <c r="I76" s="378" t="s">
        <v>871</v>
      </c>
      <c r="J76" s="373"/>
      <c r="K76" s="373"/>
      <c r="L76" s="373"/>
      <c r="M76" s="373"/>
      <c r="N76" s="373"/>
      <c r="O76" s="809" t="s">
        <v>2528</v>
      </c>
      <c r="P76" s="125"/>
      <c r="Q76" s="816">
        <f>B27</f>
        <v>2018</v>
      </c>
      <c r="R76" s="125"/>
      <c r="S76" s="378"/>
      <c r="T76" s="125"/>
      <c r="U76" s="125"/>
      <c r="V76" s="125"/>
      <c r="W76" s="125"/>
      <c r="X76" s="125"/>
      <c r="Y76" s="125"/>
      <c r="Z76" s="377"/>
    </row>
    <row r="77" spans="1:26" s="84" customFormat="1" ht="14.1" customHeight="1" x14ac:dyDescent="0.2">
      <c r="A77" s="49" t="s">
        <v>878</v>
      </c>
      <c r="B77" s="1925" t="s">
        <v>883</v>
      </c>
      <c r="C77" s="1926"/>
      <c r="D77" s="1927"/>
      <c r="E77" s="1811" t="s">
        <v>729</v>
      </c>
      <c r="F77" s="1812"/>
      <c r="G77" s="1813"/>
      <c r="H77" s="372"/>
      <c r="I77" s="378" t="s">
        <v>877</v>
      </c>
      <c r="J77" s="373"/>
      <c r="K77" s="373"/>
      <c r="L77" s="373"/>
      <c r="M77" s="373"/>
      <c r="N77" s="373"/>
      <c r="O77" s="809" t="s">
        <v>2528</v>
      </c>
      <c r="P77" s="125"/>
      <c r="Q77" s="816">
        <f>B23</f>
        <v>2014</v>
      </c>
      <c r="R77" s="125"/>
      <c r="S77" s="378"/>
      <c r="T77" s="125"/>
      <c r="U77" s="125"/>
      <c r="V77" s="125"/>
      <c r="W77" s="125"/>
      <c r="X77" s="125"/>
      <c r="Y77" s="125"/>
      <c r="Z77" s="377"/>
    </row>
    <row r="78" spans="1:26" s="84" customFormat="1" ht="14.1" customHeight="1" x14ac:dyDescent="0.2">
      <c r="A78" s="49" t="s">
        <v>879</v>
      </c>
      <c r="B78" s="1925" t="s">
        <v>873</v>
      </c>
      <c r="C78" s="1926"/>
      <c r="D78" s="1927"/>
      <c r="E78" s="1811" t="s">
        <v>729</v>
      </c>
      <c r="F78" s="1812"/>
      <c r="G78" s="1813"/>
      <c r="H78" s="372"/>
      <c r="I78" s="378" t="s">
        <v>877</v>
      </c>
      <c r="J78" s="373"/>
      <c r="K78" s="373"/>
      <c r="L78" s="373"/>
      <c r="M78" s="373"/>
      <c r="N78" s="373"/>
      <c r="O78" s="809" t="s">
        <v>2528</v>
      </c>
      <c r="P78" s="125"/>
      <c r="Q78" s="816">
        <f>B24</f>
        <v>2015</v>
      </c>
      <c r="R78" s="125"/>
      <c r="S78" s="378"/>
      <c r="T78" s="125"/>
      <c r="U78" s="125"/>
      <c r="V78" s="125"/>
      <c r="W78" s="125"/>
      <c r="X78" s="125"/>
      <c r="Y78" s="125"/>
      <c r="Z78" s="377"/>
    </row>
    <row r="79" spans="1:26" s="84" customFormat="1" ht="14.1" customHeight="1" x14ac:dyDescent="0.2">
      <c r="A79" s="49" t="s">
        <v>781</v>
      </c>
      <c r="B79" s="1925" t="s">
        <v>886</v>
      </c>
      <c r="C79" s="1926"/>
      <c r="D79" s="1927"/>
      <c r="E79" s="1811" t="s">
        <v>729</v>
      </c>
      <c r="F79" s="1812"/>
      <c r="G79" s="1813"/>
      <c r="H79" s="372"/>
      <c r="I79" s="378" t="s">
        <v>877</v>
      </c>
      <c r="J79" s="373"/>
      <c r="K79" s="373"/>
      <c r="L79" s="373"/>
      <c r="M79" s="373"/>
      <c r="N79" s="373"/>
      <c r="O79" s="809" t="s">
        <v>2528</v>
      </c>
      <c r="P79" s="125"/>
      <c r="Q79" s="816">
        <f>B25</f>
        <v>2016</v>
      </c>
      <c r="R79" s="125"/>
      <c r="S79" s="378"/>
      <c r="T79" s="125"/>
      <c r="U79" s="125"/>
      <c r="V79" s="125"/>
      <c r="W79" s="125"/>
      <c r="X79" s="125"/>
      <c r="Y79" s="125"/>
      <c r="Z79" s="377"/>
    </row>
    <row r="80" spans="1:26" s="84" customFormat="1" ht="14.1" customHeight="1" x14ac:dyDescent="0.2">
      <c r="A80" s="49" t="s">
        <v>782</v>
      </c>
      <c r="B80" s="1925" t="s">
        <v>875</v>
      </c>
      <c r="C80" s="1926"/>
      <c r="D80" s="1927"/>
      <c r="E80" s="1811" t="s">
        <v>729</v>
      </c>
      <c r="F80" s="1812"/>
      <c r="G80" s="1813"/>
      <c r="H80" s="372"/>
      <c r="I80" s="378" t="s">
        <v>877</v>
      </c>
      <c r="J80" s="373"/>
      <c r="K80" s="373"/>
      <c r="L80" s="373"/>
      <c r="M80" s="373"/>
      <c r="N80" s="373"/>
      <c r="O80" s="809" t="s">
        <v>2528</v>
      </c>
      <c r="P80" s="125"/>
      <c r="Q80" s="816">
        <f>B26</f>
        <v>2017</v>
      </c>
      <c r="R80" s="125"/>
      <c r="S80" s="378"/>
      <c r="T80" s="125"/>
      <c r="U80" s="125"/>
      <c r="V80" s="125"/>
      <c r="W80" s="125"/>
      <c r="X80" s="125"/>
      <c r="Y80" s="125"/>
      <c r="Z80" s="377"/>
    </row>
    <row r="81" spans="1:26" s="84" customFormat="1" ht="14.1" customHeight="1" x14ac:dyDescent="0.2">
      <c r="A81" s="49" t="s">
        <v>2904</v>
      </c>
      <c r="B81" s="1925" t="s">
        <v>875</v>
      </c>
      <c r="C81" s="1926"/>
      <c r="D81" s="1927"/>
      <c r="E81" s="1811" t="s">
        <v>729</v>
      </c>
      <c r="F81" s="1812"/>
      <c r="G81" s="1813"/>
      <c r="H81" s="372"/>
      <c r="I81" s="378" t="s">
        <v>877</v>
      </c>
      <c r="J81" s="373"/>
      <c r="K81" s="373"/>
      <c r="L81" s="373"/>
      <c r="M81" s="373"/>
      <c r="N81" s="373"/>
      <c r="O81" s="809" t="s">
        <v>2528</v>
      </c>
      <c r="P81" s="125"/>
      <c r="Q81" s="816">
        <f>B27</f>
        <v>2018</v>
      </c>
      <c r="R81" s="125"/>
      <c r="S81" s="378"/>
      <c r="T81" s="125"/>
      <c r="U81" s="125"/>
      <c r="V81" s="125"/>
      <c r="W81" s="125"/>
      <c r="X81" s="125"/>
      <c r="Y81" s="125"/>
      <c r="Z81" s="377"/>
    </row>
    <row r="83" spans="1:26" x14ac:dyDescent="0.2">
      <c r="A83" s="1904" t="s">
        <v>2461</v>
      </c>
      <c r="B83" s="1904"/>
      <c r="C83" s="1904"/>
      <c r="D83" s="1904"/>
      <c r="E83" s="1904"/>
      <c r="F83" s="1904"/>
      <c r="G83" s="1904"/>
      <c r="H83" s="1904"/>
      <c r="I83" s="1904"/>
      <c r="J83" s="1904"/>
      <c r="K83" s="1904"/>
      <c r="L83" s="1904"/>
      <c r="M83" s="1904"/>
      <c r="N83" s="1904"/>
      <c r="O83" s="1904"/>
      <c r="P83" s="1904"/>
      <c r="Q83" s="1904"/>
      <c r="R83" s="1904"/>
      <c r="S83" s="1904"/>
      <c r="T83" s="1904"/>
      <c r="U83" s="1904"/>
      <c r="V83" s="1904"/>
      <c r="W83" s="1904"/>
      <c r="X83" s="1904"/>
      <c r="Y83" s="1904"/>
      <c r="Z83" s="1904"/>
    </row>
    <row r="84" spans="1:26" ht="17.25" hidden="1" customHeight="1" x14ac:dyDescent="0.25">
      <c r="A84" s="1931" t="s">
        <v>2495</v>
      </c>
      <c r="B84" s="1931"/>
      <c r="C84" s="1931"/>
      <c r="D84" s="1931"/>
      <c r="E84" s="1931"/>
      <c r="F84" s="1931"/>
      <c r="G84" s="1931"/>
      <c r="H84" s="1931"/>
      <c r="I84" s="1931"/>
      <c r="J84" s="1931"/>
      <c r="K84" s="1931"/>
      <c r="L84" s="1931"/>
      <c r="M84" s="1931"/>
      <c r="N84" s="819"/>
      <c r="O84" s="1931" t="s">
        <v>2494</v>
      </c>
      <c r="P84" s="1931"/>
      <c r="Q84" s="1931"/>
      <c r="R84" s="1931"/>
      <c r="S84" s="1931"/>
      <c r="T84" s="1931"/>
      <c r="U84" s="1931"/>
      <c r="V84" s="1931"/>
      <c r="W84" s="1931"/>
      <c r="X84" s="1931"/>
      <c r="Y84" s="1931"/>
      <c r="Z84" s="1931"/>
    </row>
    <row r="85" spans="1:26" hidden="1" x14ac:dyDescent="0.2">
      <c r="A85" s="272" t="str">
        <f>[12]Berechnung4!B30</f>
        <v>ART</v>
      </c>
      <c r="C85" s="272" t="e">
        <f>[12]Berechnung4!C30</f>
        <v>#REF!</v>
      </c>
      <c r="D85" s="272" t="e">
        <f>[12]Berechnung4!D30</f>
        <v>#REF!</v>
      </c>
      <c r="E85" s="314" t="e">
        <f>[12]Berechnung4!E30</f>
        <v>#REF!</v>
      </c>
      <c r="F85" s="314" t="str">
        <f>[12]Berechnung4!F30</f>
        <v>Werte</v>
      </c>
      <c r="G85" s="314" t="e">
        <f>[12]Berechnung4!G30</f>
        <v>#REF!</v>
      </c>
      <c r="H85" s="314" t="e">
        <f>[12]Berechnung4!H30</f>
        <v>#REF!</v>
      </c>
      <c r="I85" s="314" t="e">
        <f>[12]Berechnung4!I30</f>
        <v>#REF!</v>
      </c>
      <c r="J85" s="314" t="e">
        <f>[12]Berechnung4!J30</f>
        <v>#REF!</v>
      </c>
      <c r="K85" s="314" t="e">
        <f>[12]Berechnung4!K30</f>
        <v>#REF!</v>
      </c>
      <c r="L85" s="314" t="str">
        <f>[12]Berechnung4!L30</f>
        <v>Texte Matrix Datenquali</v>
      </c>
      <c r="M85" s="314" t="e">
        <f>[12]Berechnung4!M30</f>
        <v>#REF!</v>
      </c>
      <c r="N85" s="314" t="str">
        <f>[12]Berechnung4!N30</f>
        <v>Fehlermeldungen Matrix</v>
      </c>
      <c r="O85" s="272"/>
      <c r="P85" s="272"/>
    </row>
    <row r="86" spans="1:26" hidden="1" x14ac:dyDescent="0.2">
      <c r="A86" s="272" t="e">
        <f>[12]Berechnung4!B31</f>
        <v>#REF!</v>
      </c>
      <c r="C86" s="272" t="e">
        <f>[12]Berechnung4!C31</f>
        <v>#REF!</v>
      </c>
      <c r="D86" s="272" t="e">
        <f>[12]Berechnung4!D31</f>
        <v>#REF!</v>
      </c>
      <c r="E86" s="315" t="e">
        <f>[12]Berechnung4!E31</f>
        <v>#REF!</v>
      </c>
      <c r="F86" s="315" t="e">
        <f>[12]Berechnung4!F31</f>
        <v>#REF!</v>
      </c>
      <c r="G86" s="315" t="e">
        <f>[12]Berechnung4!G31</f>
        <v>#REF!</v>
      </c>
      <c r="H86" s="315" t="e">
        <f>[12]Berechnung4!H31</f>
        <v>#REF!</v>
      </c>
      <c r="I86" s="315" t="e">
        <f>[12]Berechnung4!I31</f>
        <v>#REF!</v>
      </c>
      <c r="J86" s="315" t="e">
        <f>[12]Berechnung4!J31</f>
        <v>#REF!</v>
      </c>
      <c r="K86" s="314" t="e">
        <f>[12]Berechnung4!K31</f>
        <v>#REF!</v>
      </c>
      <c r="L86" s="314" t="e">
        <f>[12]Berechnung4!L31</f>
        <v>#REF!</v>
      </c>
      <c r="M86" s="314" t="e">
        <f>[12]Berechnung4!M31</f>
        <v>#REF!</v>
      </c>
      <c r="N86" s="314" t="str">
        <f>[12]Berechnung4!N31</f>
        <v>Ganze Zahl zwischen 0 und 5000 eingeben</v>
      </c>
      <c r="O86" s="272"/>
      <c r="P86" s="272"/>
    </row>
    <row r="87" spans="1:26" hidden="1" x14ac:dyDescent="0.2">
      <c r="A87" s="272" t="str">
        <f>[12]Berechnung4!B32</f>
        <v>relevante Nachsorgejahre nicht/unvollständig bearbeitet</v>
      </c>
      <c r="C87" s="272" t="e">
        <f>[12]Berechnung4!C32</f>
        <v>#REF!</v>
      </c>
      <c r="D87" s="272" t="str">
        <f>[12]Berechnung4!D32</f>
        <v>unvollständig</v>
      </c>
      <c r="E87" s="315" t="e">
        <f>[12]Berechnung4!E32</f>
        <v>#REF!</v>
      </c>
      <c r="F87" s="315" t="e">
        <f>[12]Berechnung4!F32</f>
        <v>#REF!</v>
      </c>
      <c r="G87" s="315" t="e">
        <f>[12]Berechnung4!G32</f>
        <v>#REF!</v>
      </c>
      <c r="H87" s="315" t="e">
        <f>[12]Berechnung4!H32</f>
        <v>#REF!</v>
      </c>
      <c r="I87" s="315" t="e">
        <f>[12]Berechnung4!I32</f>
        <v>#REF!</v>
      </c>
      <c r="J87" s="315" t="e">
        <f>[12]Berechnung4!J32</f>
        <v>#REF!</v>
      </c>
      <c r="K87" s="314" t="e">
        <f>[12]Berechnung4!K32</f>
        <v>#REF!</v>
      </c>
      <c r="L87" s="314" t="str">
        <f>[12]Berechnung4!L32</f>
        <v>relevante Nachsorgejahre nicht/unvollständig bearbeitet</v>
      </c>
      <c r="M87" s="314" t="e">
        <f>[12]Berechnung4!M32</f>
        <v>#REF!</v>
      </c>
      <c r="N87" s="314" t="e">
        <f>[12]Berechnung4!N32</f>
        <v>#REF!</v>
      </c>
      <c r="O87" s="272"/>
      <c r="P87" s="272"/>
    </row>
    <row r="88" spans="1:26" ht="14.25" hidden="1" customHeight="1" x14ac:dyDescent="0.2">
      <c r="A88" s="272" t="str">
        <f>[12]Berechnung4!B33</f>
        <v>Relative Quote tumorfrei</v>
      </c>
      <c r="C88" s="272" t="e">
        <f>[12]Berechnung4!C33</f>
        <v>#REF!</v>
      </c>
      <c r="D88" s="272" t="str">
        <f>[12]Berechnung4!D33</f>
        <v>plausi</v>
      </c>
      <c r="E88" s="315" t="str">
        <f>[12]Berechnung4!E33</f>
        <v>nicht geprüft</v>
      </c>
      <c r="F88" s="315">
        <f>[12]Berechnung4!F33</f>
        <v>-1</v>
      </c>
      <c r="G88" s="315">
        <f>[12]Berechnung4!G33</f>
        <v>-1</v>
      </c>
      <c r="H88" s="315">
        <f>[12]Berechnung4!H33</f>
        <v>-1</v>
      </c>
      <c r="I88" s="315">
        <f>[12]Berechnung4!I33</f>
        <v>-1</v>
      </c>
      <c r="J88" s="315">
        <f>[12]Berechnung4!J33</f>
        <v>-1</v>
      </c>
      <c r="K88" s="314" t="e">
        <f>[12]Berechnung4!K33</f>
        <v>#REF!</v>
      </c>
      <c r="L88" s="314" t="str">
        <f>[12]Berechnung4!L33</f>
        <v>auffällig niedrige Quote tumorfreier Patienten</v>
      </c>
      <c r="M88" s="314" t="e">
        <f>[12]Berechnung4!M33</f>
        <v>#REF!</v>
      </c>
      <c r="N88" s="314" t="e">
        <f>[12]Berechnung4!N33</f>
        <v>#REF!</v>
      </c>
      <c r="O88" s="272"/>
      <c r="P88" s="272"/>
      <c r="Z88" s="269"/>
    </row>
    <row r="89" spans="1:26" ht="14.25" hidden="1" customHeight="1" x14ac:dyDescent="0.2">
      <c r="A89" s="272" t="str">
        <f>[12]Berechnung4!B34</f>
        <v xml:space="preserve">nur Prozentwerte können eingegeben werden </v>
      </c>
      <c r="C89" s="272" t="e">
        <f>[12]Berechnung4!C34</f>
        <v>#REF!</v>
      </c>
      <c r="D89" s="272" t="str">
        <f>[12]Berechnung4!D34</f>
        <v>inkorrekt</v>
      </c>
      <c r="E89" s="315" t="str">
        <f>[12]Berechnung4!E34</f>
        <v>&gt;</v>
      </c>
      <c r="F89" s="315">
        <f>[12]Berechnung4!F34</f>
        <v>0</v>
      </c>
      <c r="G89" s="315">
        <f>[12]Berechnung4!G34</f>
        <v>0</v>
      </c>
      <c r="H89" s="315" t="e">
        <f>[12]Berechnung4!H34</f>
        <v>#REF!</v>
      </c>
      <c r="I89" s="315" t="e">
        <f>[12]Berechnung4!I34</f>
        <v>#REF!</v>
      </c>
      <c r="J89" s="315">
        <f>[12]Berechnung4!J34</f>
        <v>1</v>
      </c>
      <c r="K89" s="314" t="e">
        <f>[12]Berechnung4!K34</f>
        <v>#REF!</v>
      </c>
      <c r="L89" s="314" t="e">
        <f>[12]Berechnung4!L34</f>
        <v>#REF!</v>
      </c>
      <c r="M89" s="314" t="e">
        <f>[12]Berechnung4!M34</f>
        <v>#REF!</v>
      </c>
      <c r="N89" s="314" t="e">
        <f>[12]Berechnung4!N34</f>
        <v>#REF!</v>
      </c>
      <c r="O89" s="272"/>
      <c r="P89" s="272"/>
      <c r="Z89" s="269"/>
    </row>
    <row r="90" spans="1:26" ht="14.25" hidden="1" customHeight="1" x14ac:dyDescent="0.2">
      <c r="A90" s="272" t="str">
        <f>[12]Berechnung4!B35</f>
        <v>zu geringe Anzahl der Primärfälle</v>
      </c>
      <c r="C90" s="272" t="e">
        <f>[12]Berechnung4!C35</f>
        <v>#REF!</v>
      </c>
      <c r="D90" s="272" t="str">
        <f>[12]Berechnung4!D35</f>
        <v>plausi</v>
      </c>
      <c r="E90" s="314" t="str">
        <f>[12]Berechnung4!E35</f>
        <v>&lt;</v>
      </c>
      <c r="F90" s="314" t="e">
        <f>[12]Berechnung4!F35</f>
        <v>#REF!</v>
      </c>
      <c r="G90" s="314">
        <f>[12]Berechnung4!G35</f>
        <v>16</v>
      </c>
      <c r="H90" s="314" t="e">
        <f>[12]Berechnung4!H35</f>
        <v>#REF!</v>
      </c>
      <c r="I90" s="314" t="e">
        <f>[12]Berechnung4!I35</f>
        <v>#REF!</v>
      </c>
      <c r="J90" s="314" t="e">
        <f>[12]Berechnung4!J35</f>
        <v>#REF!</v>
      </c>
      <c r="K90" s="314" t="e">
        <f>[12]Berechnung4!K35</f>
        <v>#REF!</v>
      </c>
      <c r="L90" s="314" t="str">
        <f>[12]Berechnung4!L35</f>
        <v>zu wenig Primärfälle angegeben</v>
      </c>
      <c r="M90" s="314" t="e">
        <f>[12]Berechnung4!M35</f>
        <v>#REF!</v>
      </c>
      <c r="N90" s="314" t="e">
        <f>[12]Berechnung4!N35</f>
        <v>#REF!</v>
      </c>
      <c r="O90" s="272"/>
      <c r="P90" s="272"/>
      <c r="Z90" s="269"/>
    </row>
    <row r="91" spans="1:26" ht="14.25" hidden="1" customHeight="1" x14ac:dyDescent="0.2">
      <c r="A91" s="272" t="str">
        <f>[12]Berechnung4!B36</f>
        <v>zu viele Patientinnen im Follow-Up</v>
      </c>
      <c r="C91" s="272" t="e">
        <f>[12]Berechnung4!C36</f>
        <v>#REF!</v>
      </c>
      <c r="D91" s="272" t="str">
        <f>[12]Berechnung4!D36</f>
        <v>inkorrekt</v>
      </c>
      <c r="E91" s="316" t="e">
        <f>[12]Berechnung4!E36</f>
        <v>#REF!</v>
      </c>
      <c r="F91" s="316" t="e">
        <f>[12]Berechnung4!F36</f>
        <v>#REF!</v>
      </c>
      <c r="G91" s="316" t="e">
        <f>[12]Berechnung4!G36</f>
        <v>#REF!</v>
      </c>
      <c r="H91" s="316" t="e">
        <f>[12]Berechnung4!H36</f>
        <v>#REF!</v>
      </c>
      <c r="I91" s="316" t="e">
        <f>[12]Berechnung4!I36</f>
        <v>#REF!</v>
      </c>
      <c r="J91" s="316" t="e">
        <f>[12]Berechnung4!J36</f>
        <v>#REF!</v>
      </c>
      <c r="K91" s="314" t="e">
        <f>[12]Berechnung4!K36</f>
        <v>#REF!</v>
      </c>
      <c r="L91" s="314" t="str">
        <f>[12]Berechnung4!L36</f>
        <v>zu viele Pat im Follow-Up</v>
      </c>
      <c r="M91" s="314" t="e">
        <f>[12]Berechnung4!M36</f>
        <v>#REF!</v>
      </c>
      <c r="N91" s="314" t="str">
        <f>[12]Berechnung4!N36</f>
        <v>Anzahl Pat. Im Follow-Up zu hoch</v>
      </c>
      <c r="O91" s="272"/>
      <c r="P91" s="272"/>
      <c r="Z91" s="269"/>
    </row>
    <row r="92" spans="1:26" ht="14.25" hidden="1" customHeight="1" x14ac:dyDescent="0.2">
      <c r="A92" s="272" t="str">
        <f>[12]Berechnung4!B37</f>
        <v>geringe Follow-Up Quote</v>
      </c>
      <c r="C92" s="272" t="e">
        <f>[12]Berechnung4!C37</f>
        <v>#REF!</v>
      </c>
      <c r="D92" s="272" t="str">
        <f>[12]Berechnung4!D37</f>
        <v>plausi</v>
      </c>
      <c r="E92" s="316" t="str">
        <f>[12]Berechnung4!E37</f>
        <v>&lt;</v>
      </c>
      <c r="F92" s="316">
        <f>[12]Berechnung4!F37</f>
        <v>0</v>
      </c>
      <c r="G92" s="316">
        <f>[12]Berechnung4!G37</f>
        <v>0</v>
      </c>
      <c r="H92" s="316" t="e">
        <f>[12]Berechnung4!H37</f>
        <v>#REF!</v>
      </c>
      <c r="I92" s="316">
        <f>[12]Berechnung4!I37</f>
        <v>0.69999</v>
      </c>
      <c r="J92" s="316">
        <f>[12]Berechnung4!J37</f>
        <v>0.69999</v>
      </c>
      <c r="K92" s="314" t="e">
        <f>[12]Berechnung4!K37</f>
        <v>#REF!</v>
      </c>
      <c r="L92" s="314" t="str">
        <f>[12]Berechnung4!L37</f>
        <v>geringe Follow-Up Quote der Nachsorgejahre</v>
      </c>
      <c r="M92" s="314" t="e">
        <f>[12]Berechnung4!M37</f>
        <v>#REF!</v>
      </c>
      <c r="N92" s="314" t="e">
        <f>[12]Berechnung4!N37</f>
        <v>#REF!</v>
      </c>
      <c r="O92" s="272"/>
      <c r="P92" s="272"/>
      <c r="Z92" s="269"/>
    </row>
    <row r="93" spans="1:26" ht="14.25" hidden="1" customHeight="1" x14ac:dyDescent="0.2">
      <c r="A93" s="272" t="str">
        <f>[12]Berechnung4!B38</f>
        <v>geringe Follow-Up Quote der letzten 2-4 Jahre</v>
      </c>
      <c r="C93" s="272" t="e">
        <f>[12]Berechnung4!C38</f>
        <v>#REF!</v>
      </c>
      <c r="D93" s="272" t="str">
        <f>[12]Berechnung4!D38</f>
        <v>sollvorgabe</v>
      </c>
      <c r="E93" s="316" t="str">
        <f>[12]Berechnung4!E38</f>
        <v>&lt;</v>
      </c>
      <c r="F93" s="316">
        <f>[12]Berechnung4!F38</f>
        <v>0</v>
      </c>
      <c r="G93" s="316">
        <f>[12]Berechnung4!G38</f>
        <v>0</v>
      </c>
      <c r="H93" s="316" t="e">
        <f>[12]Berechnung4!H38</f>
        <v>#REF!</v>
      </c>
      <c r="I93" s="316">
        <f>[12]Berechnung4!I38</f>
        <v>0.79998999999999998</v>
      </c>
      <c r="J93" s="316">
        <f>[12]Berechnung4!J38</f>
        <v>0.79998999999999998</v>
      </c>
      <c r="K93" s="314" t="e">
        <f>[12]Berechnung4!K38</f>
        <v>#REF!</v>
      </c>
      <c r="L93" s="314" t="str">
        <f>[12]Berechnung4!L38</f>
        <v>durchschnittliche Follow-Up Quote &lt; 80%</v>
      </c>
      <c r="M93" s="314" t="e">
        <f>[12]Berechnung4!M38</f>
        <v>#REF!</v>
      </c>
      <c r="N93" s="314" t="e">
        <f>[12]Berechnung4!N38</f>
        <v>#REF!</v>
      </c>
      <c r="O93" s="272"/>
      <c r="P93" s="272"/>
      <c r="Z93" s="269"/>
    </row>
    <row r="94" spans="1:26" ht="14.25" hidden="1" customHeight="1" x14ac:dyDescent="0.2">
      <c r="A94" s="272" t="str">
        <f>[12]Berechnung4!B39</f>
        <v>zu hohe Follow-Up Quote der letzten 2-4 Jahre</v>
      </c>
      <c r="C94" s="272" t="e">
        <f>[12]Berechnung4!C39</f>
        <v>#REF!</v>
      </c>
      <c r="D94" s="272" t="str">
        <f>[12]Berechnung4!D39</f>
        <v>plausi</v>
      </c>
      <c r="E94" s="316" t="str">
        <f>[12]Berechnung4!E39</f>
        <v>&gt;</v>
      </c>
      <c r="F94" s="316" t="e">
        <f>[12]Berechnung4!F39</f>
        <v>#REF!</v>
      </c>
      <c r="G94" s="316">
        <f>[12]Berechnung4!G39</f>
        <v>0</v>
      </c>
      <c r="H94" s="316">
        <f>[12]Berechnung4!H39</f>
        <v>0.99000999999999995</v>
      </c>
      <c r="I94" s="316">
        <f>[12]Berechnung4!I39</f>
        <v>1</v>
      </c>
      <c r="J94" s="316">
        <f>[12]Berechnung4!J39</f>
        <v>0.99000999999999995</v>
      </c>
      <c r="K94" s="314" t="e">
        <f>[12]Berechnung4!K39</f>
        <v>#REF!</v>
      </c>
      <c r="L94" s="314" t="str">
        <f>[12]Berechnung4!L39</f>
        <v>durchschnittliche Follow-Up Quote &gt; 99%</v>
      </c>
      <c r="M94" s="314" t="e">
        <f>[12]Berechnung4!M39</f>
        <v>#REF!</v>
      </c>
      <c r="N94" s="314" t="e">
        <f>[12]Berechnung4!N39</f>
        <v>#REF!</v>
      </c>
      <c r="O94" s="272"/>
      <c r="P94" s="272"/>
      <c r="Z94" s="269"/>
    </row>
    <row r="95" spans="1:26" ht="14.25" hidden="1" customHeight="1" x14ac:dyDescent="0.2">
      <c r="A95" s="272" t="str">
        <f>[12]Berechnung4!B40</f>
        <v xml:space="preserve">Fehler bei Ereignisse </v>
      </c>
      <c r="C95" s="272" t="e">
        <f>[12]Berechnung4!C40</f>
        <v>#REF!</v>
      </c>
      <c r="D95" s="272" t="str">
        <f>[12]Berechnung4!D40</f>
        <v>inkorrekt</v>
      </c>
      <c r="E95" s="316" t="e">
        <f>[12]Berechnung4!E40</f>
        <v>#REF!</v>
      </c>
      <c r="F95" s="316" t="e">
        <f>[12]Berechnung4!F40</f>
        <v>#REF!</v>
      </c>
      <c r="G95" s="316" t="e">
        <f>[12]Berechnung4!G40</f>
        <v>#REF!</v>
      </c>
      <c r="H95" s="316" t="e">
        <f>[12]Berechnung4!H40</f>
        <v>#REF!</v>
      </c>
      <c r="I95" s="316" t="e">
        <f>[12]Berechnung4!I40</f>
        <v>#REF!</v>
      </c>
      <c r="J95" s="316" t="e">
        <f>[12]Berechnung4!J40</f>
        <v>#REF!</v>
      </c>
      <c r="K95" s="314" t="e">
        <f>[12]Berechnung4!K40</f>
        <v>#REF!</v>
      </c>
      <c r="L95" s="314" t="str">
        <f>[12]Berechnung4!L40</f>
        <v>Werte in Spalte R,S,T dürfen den Wert Spalte Q nicht übersteigen</v>
      </c>
      <c r="M95" s="314" t="e">
        <f>[12]Berechnung4!M40</f>
        <v>#REF!</v>
      </c>
      <c r="N95" s="314" t="str">
        <f>[12]Berechnung4!N40</f>
        <v>Eingabe kann nicht größer sein als Ereignisse Spalte Q</v>
      </c>
      <c r="O95" s="272"/>
      <c r="P95" s="272"/>
      <c r="Z95" s="269"/>
    </row>
    <row r="96" spans="1:26" ht="14.25" hidden="1" customHeight="1" x14ac:dyDescent="0.2">
      <c r="A96" s="272" t="e">
        <f>[12]Berechnung4!B41</f>
        <v>#REF!</v>
      </c>
      <c r="C96" s="272" t="e">
        <f>[12]Berechnung4!C41</f>
        <v>#REF!</v>
      </c>
      <c r="D96" s="272" t="e">
        <f>[12]Berechnung4!D41</f>
        <v>#REF!</v>
      </c>
      <c r="E96" s="316" t="e">
        <f>[12]Berechnung4!E41</f>
        <v>#REF!</v>
      </c>
      <c r="F96" s="316" t="e">
        <f>[12]Berechnung4!F41</f>
        <v>#REF!</v>
      </c>
      <c r="G96" s="316" t="e">
        <f>[12]Berechnung4!G41</f>
        <v>#REF!</v>
      </c>
      <c r="H96" s="316" t="e">
        <f>[12]Berechnung4!H41</f>
        <v>#REF!</v>
      </c>
      <c r="I96" s="316" t="e">
        <f>[12]Berechnung4!I41</f>
        <v>#REF!</v>
      </c>
      <c r="J96" s="316" t="e">
        <f>[12]Berechnung4!J41</f>
        <v>#REF!</v>
      </c>
      <c r="K96" s="314" t="e">
        <f>[12]Berechnung4!K41</f>
        <v>#REF!</v>
      </c>
      <c r="L96" s="314" t="e">
        <f>[12]Berechnung4!L41</f>
        <v>#REF!</v>
      </c>
      <c r="M96" s="314" t="e">
        <f>[12]Berechnung4!M41</f>
        <v>#REF!</v>
      </c>
      <c r="N96" s="314" t="e">
        <f>[12]Berechnung4!N41</f>
        <v>#REF!</v>
      </c>
      <c r="O96" s="272"/>
      <c r="P96" s="272"/>
      <c r="Z96" s="269"/>
    </row>
    <row r="97" spans="1:26" ht="14.25" hidden="1" customHeight="1" x14ac:dyDescent="0.2">
      <c r="A97" s="272" t="str">
        <f>[12]Berechnung4!B42</f>
        <v>wenn sich Minuswerte berechnen</v>
      </c>
      <c r="C97" s="272" t="e">
        <f>[12]Berechnung4!C42</f>
        <v>#REF!</v>
      </c>
      <c r="D97" s="272" t="str">
        <f>[12]Berechnung4!D42</f>
        <v>inkorrekt</v>
      </c>
      <c r="E97" s="316" t="str">
        <f>[12]Berechnung4!E42</f>
        <v>&lt;</v>
      </c>
      <c r="F97" s="316" t="e">
        <f>[12]Berechnung4!F42</f>
        <v>#REF!</v>
      </c>
      <c r="G97" s="316">
        <f>[12]Berechnung4!G42</f>
        <v>0</v>
      </c>
      <c r="H97" s="316" t="e">
        <f>[12]Berechnung4!H42</f>
        <v>#REF!</v>
      </c>
      <c r="I97" s="316" t="e">
        <f>[12]Berechnung4!I42</f>
        <v>#REF!</v>
      </c>
      <c r="J97" s="316" t="e">
        <f>[12]Berechnung4!J42</f>
        <v>#REF!</v>
      </c>
      <c r="K97" s="314" t="e">
        <f>[12]Berechnung4!K42</f>
        <v>#REF!</v>
      </c>
      <c r="L97" s="314" t="str">
        <f>[12]Berechnung4!L42</f>
        <v>Zahlen in Spalte O dürfen keine negativen Werte annehmen</v>
      </c>
      <c r="M97" s="314" t="e">
        <f>[12]Berechnung4!M42</f>
        <v>#REF!</v>
      </c>
      <c r="N97" s="314"/>
      <c r="O97" s="272"/>
      <c r="P97" s="272"/>
      <c r="Z97" s="269"/>
    </row>
    <row r="98" spans="1:26" ht="14.25" hidden="1" customHeight="1" x14ac:dyDescent="0.2">
      <c r="A98" s="272" t="e">
        <f>[12]Berechnung4!B43</f>
        <v>#REF!</v>
      </c>
      <c r="C98" s="272" t="e">
        <f>[12]Berechnung4!C43</f>
        <v>#REF!</v>
      </c>
      <c r="D98" s="272" t="e">
        <f>[12]Berechnung4!D43</f>
        <v>#REF!</v>
      </c>
      <c r="E98" s="316" t="e">
        <f>[12]Berechnung4!E43</f>
        <v>#REF!</v>
      </c>
      <c r="F98" s="316" t="e">
        <f>[12]Berechnung4!F43</f>
        <v>#REF!</v>
      </c>
      <c r="G98" s="316" t="e">
        <f>[12]Berechnung4!G43</f>
        <v>#REF!</v>
      </c>
      <c r="H98" s="316" t="e">
        <f>[12]Berechnung4!H43</f>
        <v>#REF!</v>
      </c>
      <c r="I98" s="316" t="e">
        <f>[12]Berechnung4!I43</f>
        <v>#REF!</v>
      </c>
      <c r="J98" s="316" t="e">
        <f>[12]Berechnung4!J43</f>
        <v>#REF!</v>
      </c>
      <c r="K98" s="314" t="e">
        <f>[12]Berechnung4!K43</f>
        <v>#REF!</v>
      </c>
      <c r="L98" s="314" t="e">
        <f>[12]Berechnung4!L43</f>
        <v>#REF!</v>
      </c>
      <c r="M98" s="314" t="e">
        <f>[12]Berechnung4!M43</f>
        <v>#REF!</v>
      </c>
      <c r="N98" s="314" t="e">
        <f>[12]Berechnung4!N43</f>
        <v>#REF!</v>
      </c>
      <c r="O98" s="272"/>
      <c r="P98" s="272"/>
      <c r="Z98" s="269"/>
    </row>
    <row r="99" spans="1:26" ht="14.25" hidden="1" customHeight="1" x14ac:dyDescent="0.2">
      <c r="A99" s="272" t="str">
        <f>[12]Berechnung4!B46</f>
        <v>DFS</v>
      </c>
      <c r="C99" s="272" t="e">
        <f>[12]Berechnung4!C46</f>
        <v>#REF!</v>
      </c>
      <c r="D99" s="272" t="e">
        <f>[12]Berechnung4!D46</f>
        <v>#REF!</v>
      </c>
      <c r="E99" s="272" t="str">
        <f>[12]Berechnung4!E46</f>
        <v>von</v>
      </c>
      <c r="F99" s="272" t="e">
        <f>[12]Berechnung4!F46</f>
        <v>#REF!</v>
      </c>
      <c r="G99" s="317" t="str">
        <f>[12]Berechnung4!G46</f>
        <v>untere Grenze</v>
      </c>
      <c r="H99" s="317" t="e">
        <f>[12]Berechnung4!H46</f>
        <v>#REF!</v>
      </c>
      <c r="I99" s="272" t="e">
        <f>[12]Berechnung4!I46</f>
        <v>#REF!</v>
      </c>
      <c r="J99" s="317" t="str">
        <f>[12]Berechnung4!J46</f>
        <v>obere Grenze</v>
      </c>
      <c r="K99" s="272" t="e">
        <f>[12]Berechnung4!K46</f>
        <v>#REF!</v>
      </c>
      <c r="L99" s="272" t="e">
        <f>[12]Berechnung4!L46</f>
        <v>#REF!</v>
      </c>
      <c r="M99" s="272"/>
      <c r="N99" s="272" t="e">
        <f>[12]Berechnung4!M46</f>
        <v>#REF!</v>
      </c>
      <c r="O99" s="272"/>
      <c r="P99" s="272"/>
      <c r="Z99" s="269"/>
    </row>
    <row r="100" spans="1:26" ht="14.25" hidden="1" customHeight="1" x14ac:dyDescent="0.2">
      <c r="A100" s="272"/>
      <c r="C100" s="272"/>
      <c r="D100" s="272"/>
      <c r="E100" s="272"/>
      <c r="F100" s="272"/>
      <c r="G100" s="317"/>
      <c r="H100" s="317"/>
      <c r="I100" s="272"/>
      <c r="J100" s="317"/>
      <c r="K100" s="272"/>
      <c r="L100" s="272"/>
      <c r="M100" s="272"/>
      <c r="N100" s="272" t="e">
        <f>[12]Berechnung4!M45</f>
        <v>#REF!</v>
      </c>
      <c r="O100" s="272"/>
      <c r="P100" s="272"/>
      <c r="Z100" s="269"/>
    </row>
    <row r="101" spans="1:26" ht="14.25" hidden="1" customHeight="1" x14ac:dyDescent="0.2">
      <c r="A101" s="272"/>
      <c r="C101" s="272"/>
      <c r="D101" s="272"/>
      <c r="E101" s="272"/>
      <c r="F101" s="272"/>
      <c r="G101" s="317"/>
      <c r="H101" s="317"/>
      <c r="I101" s="272"/>
      <c r="J101" s="317"/>
      <c r="K101" s="272"/>
      <c r="L101" s="272"/>
      <c r="M101" s="272"/>
      <c r="N101" s="272" t="e">
        <f>[12]Berechnung4!#REF!</f>
        <v>#REF!</v>
      </c>
      <c r="O101" s="272"/>
      <c r="P101" s="272"/>
      <c r="Z101" s="269"/>
    </row>
    <row r="102" spans="1:26" ht="14.25" hidden="1" customHeight="1" x14ac:dyDescent="0.2">
      <c r="A102" s="272" t="str">
        <f>[12]Berechnung4!B47</f>
        <v>2012,</v>
      </c>
      <c r="C102" s="272" t="e">
        <f>[12]Berechnung4!C47</f>
        <v>#REF!</v>
      </c>
      <c r="D102" s="272" t="e">
        <f>[12]Berechnung4!D47</f>
        <v>#REF!</v>
      </c>
      <c r="E102" s="272">
        <f>[12]Berechnung4!E47</f>
        <v>0</v>
      </c>
      <c r="F102" s="272">
        <f>[12]Berechnung4!F47</f>
        <v>0.44999</v>
      </c>
      <c r="G102" s="317">
        <f>[12]Berechnung4!G47</f>
        <v>0.44999</v>
      </c>
      <c r="H102" s="317" t="e">
        <f>[12]Berechnung4!H47</f>
        <v>#REF!</v>
      </c>
      <c r="I102" s="272">
        <f>[12]Berechnung4!I47</f>
        <v>0.75000999999999995</v>
      </c>
      <c r="J102" s="317">
        <f>[12]Berechnung4!J47</f>
        <v>0.75000999999999995</v>
      </c>
      <c r="K102" s="272" t="e">
        <f>[12]Berechnung4!K47</f>
        <v>#REF!</v>
      </c>
      <c r="L102" s="272" t="str">
        <f>[12]Berechnung4!L47</f>
        <v>DFS auffällig niedrig oder hoch</v>
      </c>
      <c r="M102" s="272"/>
      <c r="N102" s="272" t="str">
        <f>[12]Berechnung4!M47</f>
        <v>DFS auffällig niedrig oder hoch</v>
      </c>
      <c r="O102" s="272"/>
      <c r="P102" s="272"/>
      <c r="Z102" s="269"/>
    </row>
    <row r="103" spans="1:26" ht="14.25" hidden="1" customHeight="1" x14ac:dyDescent="0.2">
      <c r="A103" s="272" t="str">
        <f>[12]Berechnung4!B48</f>
        <v xml:space="preserve">2013, </v>
      </c>
      <c r="C103" s="272" t="e">
        <f>[12]Berechnung4!C48</f>
        <v>#REF!</v>
      </c>
      <c r="D103" s="272" t="e">
        <f>[12]Berechnung4!D48</f>
        <v>#REF!</v>
      </c>
      <c r="E103" s="272">
        <f>[12]Berechnung4!E48</f>
        <v>0</v>
      </c>
      <c r="F103" s="272">
        <f>[12]Berechnung4!F48</f>
        <v>0.49998999999999999</v>
      </c>
      <c r="G103" s="317">
        <f>[12]Berechnung4!G48</f>
        <v>0.49998999999999999</v>
      </c>
      <c r="H103" s="317" t="e">
        <f>[12]Berechnung4!H48</f>
        <v>#REF!</v>
      </c>
      <c r="I103" s="272">
        <f>[12]Berechnung4!I48</f>
        <v>0.80001</v>
      </c>
      <c r="J103" s="317">
        <f>[12]Berechnung4!J48</f>
        <v>0.80001</v>
      </c>
      <c r="K103" s="272" t="e">
        <f>[12]Berechnung4!K48</f>
        <v>#REF!</v>
      </c>
      <c r="L103" s="272" t="str">
        <f>[12]Berechnung4!L48</f>
        <v>DFS auffällig niedrig oder hoch</v>
      </c>
      <c r="M103" s="272"/>
      <c r="N103" s="272" t="str">
        <f>[12]Berechnung4!M48</f>
        <v>DFS auffällig niedrig oder hoch</v>
      </c>
      <c r="O103" s="272"/>
      <c r="P103" s="272"/>
      <c r="Z103" s="269"/>
    </row>
    <row r="104" spans="1:26" ht="14.25" hidden="1" customHeight="1" x14ac:dyDescent="0.2">
      <c r="A104" s="272" t="str">
        <f>[12]Berechnung4!B49</f>
        <v xml:space="preserve">2014, </v>
      </c>
      <c r="C104" s="272" t="e">
        <f>[12]Berechnung4!C49</f>
        <v>#REF!</v>
      </c>
      <c r="D104" s="272" t="e">
        <f>[12]Berechnung4!D49</f>
        <v>#REF!</v>
      </c>
      <c r="E104" s="272">
        <f>[12]Berechnung4!E49</f>
        <v>0</v>
      </c>
      <c r="F104" s="272">
        <f>[12]Berechnung4!F49</f>
        <v>0.54998999999999998</v>
      </c>
      <c r="G104" s="317">
        <f>[12]Berechnung4!G49</f>
        <v>0.54998999999999998</v>
      </c>
      <c r="H104" s="317" t="e">
        <f>[12]Berechnung4!H49</f>
        <v>#REF!</v>
      </c>
      <c r="I104" s="272">
        <f>[12]Berechnung4!I49</f>
        <v>0.85001000000000004</v>
      </c>
      <c r="J104" s="317">
        <f>[12]Berechnung4!J49</f>
        <v>0.85001000000000004</v>
      </c>
      <c r="K104" s="272" t="e">
        <f>[12]Berechnung4!K49</f>
        <v>#REF!</v>
      </c>
      <c r="L104" s="272" t="str">
        <f>[12]Berechnung4!L49</f>
        <v>DFS auffällig niedrig oder hoch</v>
      </c>
      <c r="M104" s="272"/>
      <c r="N104" s="272" t="str">
        <f>[12]Berechnung4!M49</f>
        <v>DFS auffällig niedrig oder hoch</v>
      </c>
      <c r="O104" s="272"/>
      <c r="P104" s="272"/>
      <c r="Z104" s="269"/>
    </row>
    <row r="105" spans="1:26" ht="14.25" hidden="1" customHeight="1" x14ac:dyDescent="0.2">
      <c r="A105" s="272" t="str">
        <f>[12]Berechnung4!B50</f>
        <v xml:space="preserve">2015, </v>
      </c>
      <c r="C105" s="272" t="e">
        <f>[12]Berechnung4!C50</f>
        <v>#REF!</v>
      </c>
      <c r="D105" s="272" t="e">
        <f>[12]Berechnung4!D50</f>
        <v>#REF!</v>
      </c>
      <c r="E105" s="272">
        <f>[12]Berechnung4!E50</f>
        <v>0</v>
      </c>
      <c r="F105" s="272">
        <f>[12]Berechnung4!F50</f>
        <v>0.59999000000000002</v>
      </c>
      <c r="G105" s="317">
        <f>[12]Berechnung4!G50</f>
        <v>0.59999000000000002</v>
      </c>
      <c r="H105" s="317" t="e">
        <f>[12]Berechnung4!H50</f>
        <v>#REF!</v>
      </c>
      <c r="I105" s="272">
        <f>[12]Berechnung4!I50</f>
        <v>0.85001000000000004</v>
      </c>
      <c r="J105" s="317">
        <f>[12]Berechnung4!J50</f>
        <v>0.85001000000000004</v>
      </c>
      <c r="K105" s="272" t="e">
        <f>[12]Berechnung4!K50</f>
        <v>#REF!</v>
      </c>
      <c r="L105" s="272" t="str">
        <f>[12]Berechnung4!L50</f>
        <v>DFS auffällig niedrig oder hoch</v>
      </c>
      <c r="M105" s="272"/>
      <c r="N105" s="272" t="str">
        <f>[12]Berechnung4!M50</f>
        <v>DFS auffällig niedrig oder hoch</v>
      </c>
      <c r="O105" s="272"/>
      <c r="P105" s="272"/>
      <c r="Z105" s="269"/>
    </row>
    <row r="106" spans="1:26" ht="14.25" hidden="1" customHeight="1" x14ac:dyDescent="0.2">
      <c r="A106" s="272" t="str">
        <f>[12]Berechnung4!B51</f>
        <v xml:space="preserve">2016, </v>
      </c>
      <c r="C106" s="272" t="e">
        <f>[12]Berechnung4!C51</f>
        <v>#REF!</v>
      </c>
      <c r="D106" s="272" t="e">
        <f>[12]Berechnung4!D51</f>
        <v>#REF!</v>
      </c>
      <c r="E106" s="272">
        <f>[12]Berechnung4!E51</f>
        <v>0</v>
      </c>
      <c r="F106" s="272">
        <f>[12]Berechnung4!F51</f>
        <v>0.64998999999999996</v>
      </c>
      <c r="G106" s="317">
        <f>[12]Berechnung4!G51</f>
        <v>0.64998999999999996</v>
      </c>
      <c r="H106" s="317" t="e">
        <f>[12]Berechnung4!H51</f>
        <v>#REF!</v>
      </c>
      <c r="I106" s="272">
        <f>[12]Berechnung4!I51</f>
        <v>0.90000999999999998</v>
      </c>
      <c r="J106" s="317">
        <f>[12]Berechnung4!J51</f>
        <v>0.90000999999999998</v>
      </c>
      <c r="K106" s="272" t="e">
        <f>[12]Berechnung4!K51</f>
        <v>#REF!</v>
      </c>
      <c r="L106" s="272" t="str">
        <f>[12]Berechnung4!L51</f>
        <v>DFS auffällig niedrig oder hoch</v>
      </c>
      <c r="M106" s="272"/>
      <c r="N106" s="272" t="str">
        <f>[12]Berechnung4!M51</f>
        <v>DFS auffällig niedrig oder hoch</v>
      </c>
      <c r="O106" s="272"/>
      <c r="P106" s="272"/>
      <c r="Z106" s="269"/>
    </row>
    <row r="107" spans="1:26" ht="14.25" hidden="1" customHeight="1" x14ac:dyDescent="0.2">
      <c r="A107" s="272" t="e">
        <f>[12]Berechnung4!B52</f>
        <v>#REF!</v>
      </c>
      <c r="C107" s="272" t="e">
        <f>[12]Berechnung4!D52</f>
        <v>#REF!</v>
      </c>
      <c r="D107" s="272" t="e">
        <f>[12]Berechnung4!E52</f>
        <v>#REF!</v>
      </c>
      <c r="E107" s="272" t="e">
        <f>[12]Berechnung4!E52</f>
        <v>#REF!</v>
      </c>
      <c r="F107" s="272" t="e">
        <f>[12]Berechnung4!F52</f>
        <v>#REF!</v>
      </c>
      <c r="G107" s="272" t="e">
        <f>[12]Berechnung4!G52</f>
        <v>#REF!</v>
      </c>
      <c r="H107" s="272" t="e">
        <f>[12]Berechnung4!H52</f>
        <v>#REF!</v>
      </c>
      <c r="I107" s="272" t="e">
        <f>[12]Berechnung4!I52</f>
        <v>#REF!</v>
      </c>
      <c r="J107" s="317" t="e">
        <f>[12]Berechnung4!J52</f>
        <v>#REF!</v>
      </c>
      <c r="K107" s="272" t="e">
        <f>[12]Berechnung4!K52</f>
        <v>#REF!</v>
      </c>
      <c r="L107" s="272" t="e">
        <f>[12]Berechnung4!L52</f>
        <v>#REF!</v>
      </c>
      <c r="M107" s="272"/>
      <c r="N107" s="272" t="e">
        <f>[12]Berechnung4!M52</f>
        <v>#REF!</v>
      </c>
      <c r="O107" s="272"/>
      <c r="P107" s="272"/>
      <c r="Z107" s="269"/>
    </row>
    <row r="108" spans="1:26" ht="14.25" hidden="1" customHeight="1" x14ac:dyDescent="0.2">
      <c r="A108" s="272" t="str">
        <f>[12]Berechnung4!B55</f>
        <v>OAS</v>
      </c>
      <c r="C108" s="272" t="e">
        <f>[12]Berechnung4!D55</f>
        <v>#REF!</v>
      </c>
      <c r="D108" s="272" t="e">
        <f>[12]Berechnung4!E55</f>
        <v>#REF!</v>
      </c>
      <c r="E108" s="272" t="e">
        <f>[12]Berechnung4!E55</f>
        <v>#REF!</v>
      </c>
      <c r="F108" s="272" t="e">
        <f>[12]Berechnung4!F55</f>
        <v>#REF!</v>
      </c>
      <c r="G108" s="317" t="str">
        <f>[12]Berechnung4!G55</f>
        <v>untere Grenze</v>
      </c>
      <c r="H108" s="317" t="e">
        <f>[12]Berechnung4!H55</f>
        <v>#REF!</v>
      </c>
      <c r="I108" s="272" t="e">
        <f>[12]Berechnung4!I55</f>
        <v>#REF!</v>
      </c>
      <c r="J108" s="317" t="str">
        <f>[12]Berechnung4!J55</f>
        <v>obere Grenze</v>
      </c>
      <c r="K108" s="272" t="e">
        <f>[12]Berechnung4!K53</f>
        <v>#REF!</v>
      </c>
      <c r="L108" s="272" t="e">
        <f>[12]Berechnung4!L53</f>
        <v>#REF!</v>
      </c>
      <c r="M108" s="272"/>
      <c r="N108" s="272" t="e">
        <f>[12]Berechnung4!M53</f>
        <v>#REF!</v>
      </c>
      <c r="O108" s="272"/>
      <c r="P108" s="272"/>
      <c r="Z108" s="269"/>
    </row>
    <row r="109" spans="1:26" ht="14.25" hidden="1" customHeight="1" x14ac:dyDescent="0.2">
      <c r="A109" s="272"/>
      <c r="C109" s="272"/>
      <c r="D109" s="272"/>
      <c r="E109" s="272"/>
      <c r="F109" s="272"/>
      <c r="G109" s="317"/>
      <c r="H109" s="317"/>
      <c r="I109" s="272"/>
      <c r="J109" s="317"/>
      <c r="K109" s="272"/>
      <c r="L109" s="272"/>
      <c r="M109" s="272"/>
      <c r="N109" s="272" t="e">
        <f>[12]Berechnung4!M54</f>
        <v>#REF!</v>
      </c>
      <c r="O109" s="272"/>
      <c r="P109" s="272"/>
      <c r="Z109" s="269"/>
    </row>
    <row r="110" spans="1:26" ht="14.25" hidden="1" customHeight="1" x14ac:dyDescent="0.2">
      <c r="A110" s="272"/>
      <c r="C110" s="272"/>
      <c r="D110" s="272"/>
      <c r="E110" s="272"/>
      <c r="F110" s="272"/>
      <c r="G110" s="317"/>
      <c r="H110" s="317"/>
      <c r="I110" s="272"/>
      <c r="J110" s="317"/>
      <c r="K110" s="272"/>
      <c r="L110" s="272"/>
      <c r="M110" s="272"/>
      <c r="N110" s="272" t="e">
        <f>[12]Berechnung4!M55</f>
        <v>#REF!</v>
      </c>
      <c r="O110" s="272"/>
      <c r="P110" s="272"/>
      <c r="Z110" s="269"/>
    </row>
    <row r="111" spans="1:26" ht="14.25" hidden="1" customHeight="1" x14ac:dyDescent="0.2">
      <c r="A111" s="272" t="str">
        <f>[12]Berechnung4!B56</f>
        <v>2012,</v>
      </c>
      <c r="C111" s="272" t="e">
        <f>[12]Berechnung4!C56</f>
        <v>#REF!</v>
      </c>
      <c r="D111" s="272" t="e">
        <f>[12]Berechnung4!D56</f>
        <v>#REF!</v>
      </c>
      <c r="E111" s="272">
        <f>[12]Berechnung4!E56</f>
        <v>0</v>
      </c>
      <c r="F111" s="272">
        <f>[12]Berechnung4!F56</f>
        <v>0.49998999999999999</v>
      </c>
      <c r="G111" s="317">
        <f>[12]Berechnung4!G56</f>
        <v>0.49998999999999999</v>
      </c>
      <c r="H111" s="317" t="e">
        <f>[12]Berechnung4!H56</f>
        <v>#REF!</v>
      </c>
      <c r="I111" s="272">
        <f>[12]Berechnung4!I56</f>
        <v>0.80001</v>
      </c>
      <c r="J111" s="317">
        <f>[12]Berechnung4!J56</f>
        <v>0.80001</v>
      </c>
      <c r="K111" s="272" t="e">
        <f>[12]Berechnung4!K56</f>
        <v>#REF!</v>
      </c>
      <c r="L111" s="272" t="str">
        <f>[12]Berechnung4!L56</f>
        <v>OAS auffällig niedrig oder hoch</v>
      </c>
      <c r="M111" s="272"/>
      <c r="N111" s="272" t="str">
        <f>[12]Berechnung4!M56</f>
        <v>OAS auffällig niedrig oder hoch</v>
      </c>
      <c r="O111" s="272"/>
      <c r="P111" s="272"/>
      <c r="Z111" s="269"/>
    </row>
    <row r="112" spans="1:26" ht="14.25" hidden="1" customHeight="1" x14ac:dyDescent="0.2">
      <c r="A112" s="272" t="str">
        <f>[12]Berechnung4!B57</f>
        <v xml:space="preserve">2013, </v>
      </c>
      <c r="C112" s="272" t="e">
        <f>[12]Berechnung4!C57</f>
        <v>#REF!</v>
      </c>
      <c r="D112" s="272" t="e">
        <f>[12]Berechnung4!D57</f>
        <v>#REF!</v>
      </c>
      <c r="E112" s="272">
        <f>[12]Berechnung4!E57</f>
        <v>0</v>
      </c>
      <c r="F112" s="272">
        <f>[12]Berechnung4!F57</f>
        <v>0.54998999999999998</v>
      </c>
      <c r="G112" s="317">
        <f>[12]Berechnung4!G57</f>
        <v>0.54998999999999998</v>
      </c>
      <c r="H112" s="317" t="e">
        <f>[12]Berechnung4!H57</f>
        <v>#REF!</v>
      </c>
      <c r="I112" s="272">
        <f>[12]Berechnung4!I57</f>
        <v>0.90000999999999998</v>
      </c>
      <c r="J112" s="317">
        <f>[12]Berechnung4!J57</f>
        <v>0.90000999999999998</v>
      </c>
      <c r="K112" s="272" t="e">
        <f>[12]Berechnung4!K57</f>
        <v>#REF!</v>
      </c>
      <c r="L112" s="272" t="str">
        <f>[12]Berechnung4!L57</f>
        <v>OAS auffällig niedrig oder hoch</v>
      </c>
      <c r="M112" s="272"/>
      <c r="N112" s="272" t="str">
        <f>[12]Berechnung4!M57</f>
        <v>OAS auffällig niedrig oder hoch</v>
      </c>
      <c r="O112" s="272"/>
      <c r="P112" s="272"/>
      <c r="Z112" s="269"/>
    </row>
    <row r="113" spans="1:26" ht="14.25" hidden="1" customHeight="1" x14ac:dyDescent="0.2">
      <c r="A113" s="272" t="str">
        <f>[12]Berechnung4!B58</f>
        <v xml:space="preserve">2014, </v>
      </c>
      <c r="C113" s="272" t="e">
        <f>[12]Berechnung4!C58</f>
        <v>#REF!</v>
      </c>
      <c r="D113" s="272" t="e">
        <f>[12]Berechnung4!D58</f>
        <v>#REF!</v>
      </c>
      <c r="E113" s="272">
        <f>[12]Berechnung4!E58</f>
        <v>0</v>
      </c>
      <c r="F113" s="272">
        <f>[12]Berechnung4!F58</f>
        <v>0.59999000000000002</v>
      </c>
      <c r="G113" s="317">
        <f>[12]Berechnung4!G58</f>
        <v>0.59999000000000002</v>
      </c>
      <c r="H113" s="317" t="e">
        <f>[12]Berechnung4!H58</f>
        <v>#REF!</v>
      </c>
      <c r="I113" s="272">
        <f>[12]Berechnung4!I58</f>
        <v>0.90000999999999998</v>
      </c>
      <c r="J113" s="317">
        <f>[12]Berechnung4!J58</f>
        <v>0.90000999999999998</v>
      </c>
      <c r="K113" s="272" t="e">
        <f>[12]Berechnung4!K58</f>
        <v>#REF!</v>
      </c>
      <c r="L113" s="272" t="str">
        <f>[12]Berechnung4!L58</f>
        <v>OAS auffällig niedrig oder hoch</v>
      </c>
      <c r="M113" s="272"/>
      <c r="N113" s="272" t="str">
        <f>[12]Berechnung4!M58</f>
        <v>OAS auffällig niedrig oder hoch</v>
      </c>
      <c r="O113" s="272"/>
      <c r="P113" s="272"/>
      <c r="Z113" s="269"/>
    </row>
    <row r="114" spans="1:26" ht="14.25" hidden="1" customHeight="1" x14ac:dyDescent="0.2">
      <c r="A114" s="272" t="str">
        <f>[12]Berechnung4!B59</f>
        <v xml:space="preserve">2015, </v>
      </c>
      <c r="C114" s="272" t="e">
        <f>[12]Berechnung4!C59</f>
        <v>#REF!</v>
      </c>
      <c r="D114" s="272" t="e">
        <f>[12]Berechnung4!D59</f>
        <v>#REF!</v>
      </c>
      <c r="E114" s="272">
        <f>[12]Berechnung4!E59</f>
        <v>0</v>
      </c>
      <c r="F114" s="272">
        <f>[12]Berechnung4!F59</f>
        <v>0.64998999999999996</v>
      </c>
      <c r="G114" s="317">
        <f>[12]Berechnung4!G59</f>
        <v>0.64998999999999996</v>
      </c>
      <c r="H114" s="317" t="e">
        <f>[12]Berechnung4!H59</f>
        <v>#REF!</v>
      </c>
      <c r="I114" s="272">
        <f>[12]Berechnung4!I59</f>
        <v>0.95001000000000002</v>
      </c>
      <c r="J114" s="317">
        <f>[12]Berechnung4!J59</f>
        <v>0.95001000000000002</v>
      </c>
      <c r="K114" s="272" t="e">
        <f>[12]Berechnung4!K59</f>
        <v>#REF!</v>
      </c>
      <c r="L114" s="272" t="str">
        <f>[12]Berechnung4!L59</f>
        <v>OAS auffällig niedrig oder hoch</v>
      </c>
      <c r="M114" s="272"/>
      <c r="N114" s="272" t="str">
        <f>[12]Berechnung4!M59</f>
        <v>OAS auffällig niedrig oder hoch</v>
      </c>
      <c r="O114" s="272"/>
      <c r="P114" s="272"/>
      <c r="Z114" s="269"/>
    </row>
    <row r="115" spans="1:26" ht="14.25" hidden="1" customHeight="1" x14ac:dyDescent="0.2">
      <c r="A115" s="272" t="str">
        <f>[12]Berechnung4!B60</f>
        <v xml:space="preserve">2016, </v>
      </c>
      <c r="C115" s="272" t="e">
        <f>[12]Berechnung4!C60</f>
        <v>#REF!</v>
      </c>
      <c r="D115" s="272" t="e">
        <f>[12]Berechnung4!D60</f>
        <v>#REF!</v>
      </c>
      <c r="E115" s="272">
        <f>[12]Berechnung4!E60</f>
        <v>0</v>
      </c>
      <c r="F115" s="272">
        <f>[12]Berechnung4!F60</f>
        <v>0.84999000000000002</v>
      </c>
      <c r="G115" s="317">
        <f>[12]Berechnung4!G60</f>
        <v>0.84999000000000002</v>
      </c>
      <c r="H115" s="317" t="e">
        <f>[12]Berechnung4!H60</f>
        <v>#REF!</v>
      </c>
      <c r="I115" s="272">
        <f>[12]Berechnung4!I60</f>
        <v>0.99000999999999995</v>
      </c>
      <c r="J115" s="317">
        <f>[12]Berechnung4!J60</f>
        <v>0.99000999999999995</v>
      </c>
      <c r="K115" s="272" t="e">
        <f>[12]Berechnung4!K60</f>
        <v>#REF!</v>
      </c>
      <c r="L115" s="272" t="str">
        <f>[12]Berechnung4!L60</f>
        <v>OAS auffällig niedrig oder hoch</v>
      </c>
      <c r="M115" s="272"/>
      <c r="N115" s="272" t="str">
        <f>[12]Berechnung4!M60</f>
        <v>OAS auffällig niedrig oder hoch</v>
      </c>
      <c r="O115" s="272"/>
      <c r="P115" s="272"/>
      <c r="Z115" s="269"/>
    </row>
    <row r="116" spans="1:26" ht="14.25" hidden="1" customHeight="1" x14ac:dyDescent="0.2">
      <c r="A116" s="272" t="str">
        <f>[12]Berechnung4!B59</f>
        <v xml:space="preserve">2015, </v>
      </c>
      <c r="C116" s="272" t="e">
        <f>[12]Berechnung4!C59</f>
        <v>#REF!</v>
      </c>
      <c r="D116" s="272" t="e">
        <f>[12]Berechnung4!D59</f>
        <v>#REF!</v>
      </c>
      <c r="E116" s="272">
        <f>[12]Berechnung4!E59</f>
        <v>0</v>
      </c>
      <c r="F116" s="272">
        <f>[12]Berechnung4!F59</f>
        <v>0.64998999999999996</v>
      </c>
      <c r="G116" s="317">
        <f>[12]Berechnung4!G59</f>
        <v>0.64998999999999996</v>
      </c>
      <c r="H116" s="317" t="e">
        <f>[12]Berechnung4!H59</f>
        <v>#REF!</v>
      </c>
      <c r="I116" s="272">
        <f>[12]Berechnung4!I59</f>
        <v>0.95001000000000002</v>
      </c>
      <c r="J116" s="317">
        <f>[12]Berechnung4!J59</f>
        <v>0.95001000000000002</v>
      </c>
      <c r="K116" s="272" t="e">
        <f>[12]Berechnung4!K59</f>
        <v>#REF!</v>
      </c>
      <c r="L116" s="272" t="str">
        <f>[12]Berechnung4!L59</f>
        <v>OAS auffällig niedrig oder hoch</v>
      </c>
      <c r="M116" s="272"/>
      <c r="N116" s="272" t="str">
        <f>[12]Berechnung4!M59</f>
        <v>OAS auffällig niedrig oder hoch</v>
      </c>
      <c r="O116" s="272"/>
      <c r="P116" s="272"/>
      <c r="Z116" s="269"/>
    </row>
    <row r="117" spans="1:26" ht="14.25" hidden="1" customHeight="1" x14ac:dyDescent="0.2">
      <c r="A117" s="272" t="str">
        <f>[12]Berechnung4!B60</f>
        <v xml:space="preserve">2016, </v>
      </c>
      <c r="C117" s="272" t="e">
        <f>[12]Berechnung4!C60</f>
        <v>#REF!</v>
      </c>
      <c r="D117" s="272" t="e">
        <f>[12]Berechnung4!D60</f>
        <v>#REF!</v>
      </c>
      <c r="E117" s="272">
        <f>[12]Berechnung4!E60</f>
        <v>0</v>
      </c>
      <c r="F117" s="272">
        <f>[12]Berechnung4!F60</f>
        <v>0.84999000000000002</v>
      </c>
      <c r="G117" s="317">
        <f>[12]Berechnung4!G60</f>
        <v>0.84999000000000002</v>
      </c>
      <c r="H117" s="317" t="e">
        <f>[12]Berechnung4!H60</f>
        <v>#REF!</v>
      </c>
      <c r="I117" s="272">
        <f>[12]Berechnung4!I60</f>
        <v>0.99000999999999995</v>
      </c>
      <c r="J117" s="317">
        <f>[12]Berechnung4!J60</f>
        <v>0.99000999999999995</v>
      </c>
      <c r="K117" s="272" t="e">
        <f>[12]Berechnung4!K60</f>
        <v>#REF!</v>
      </c>
      <c r="L117" s="272" t="str">
        <f>[12]Berechnung4!L60</f>
        <v>OAS auffällig niedrig oder hoch</v>
      </c>
      <c r="M117" s="272"/>
      <c r="N117" s="272" t="str">
        <f>[12]Berechnung4!M60</f>
        <v>OAS auffällig niedrig oder hoch</v>
      </c>
      <c r="O117" s="272"/>
      <c r="P117" s="272"/>
      <c r="Z117" s="269"/>
    </row>
    <row r="118" spans="1:26" ht="33" customHeight="1" x14ac:dyDescent="0.25">
      <c r="A118" s="1903"/>
      <c r="B118" s="1903"/>
      <c r="C118" s="1903"/>
      <c r="D118" s="1903"/>
      <c r="E118" s="1903"/>
      <c r="F118" s="1903"/>
      <c r="G118" s="1903"/>
      <c r="H118" s="1903"/>
      <c r="I118" s="1903"/>
      <c r="J118" s="1903"/>
      <c r="K118" s="1903"/>
      <c r="L118" s="1903"/>
      <c r="M118" s="1903"/>
      <c r="N118" s="820"/>
      <c r="O118" s="1903"/>
      <c r="P118" s="1903"/>
      <c r="Q118" s="1903"/>
      <c r="R118" s="1903"/>
      <c r="S118" s="1903"/>
      <c r="T118" s="1903"/>
      <c r="U118" s="1903"/>
      <c r="V118" s="1903"/>
      <c r="W118" s="1903"/>
      <c r="X118" s="1903"/>
      <c r="Y118" s="1903"/>
      <c r="Z118" s="1903"/>
    </row>
    <row r="119" spans="1:26" ht="14.25" customHeight="1" x14ac:dyDescent="0.2">
      <c r="Z119" s="269"/>
    </row>
    <row r="120" spans="1:26" ht="14.25" customHeight="1" x14ac:dyDescent="0.2">
      <c r="Z120" s="269"/>
    </row>
    <row r="121" spans="1:26" ht="14.25" customHeight="1" x14ac:dyDescent="0.2">
      <c r="Z121" s="269"/>
    </row>
  </sheetData>
  <sheetProtection algorithmName="SHA-512" hashValue="80VjjTojXSTRA7g5hEpSPab6zIWhfEaczL9PSUliJy3/LvVhtkpS9Ylrv0MS6dRneSK9TYKiYUrzXlpF72O+og==" saltValue="k6f3cO/vCibEwGrNeNjT4g==" spinCount="100000" sheet="1" selectLockedCells="1"/>
  <dataConsolidate/>
  <mergeCells count="108">
    <mergeCell ref="A83:Z83"/>
    <mergeCell ref="A84:M84"/>
    <mergeCell ref="O84:Z84"/>
    <mergeCell ref="A118:M118"/>
    <mergeCell ref="O118:Z118"/>
    <mergeCell ref="B78:D78"/>
    <mergeCell ref="E78:G78"/>
    <mergeCell ref="B79:D79"/>
    <mergeCell ref="E79:G79"/>
    <mergeCell ref="B80:D80"/>
    <mergeCell ref="E80:G80"/>
    <mergeCell ref="B81:D81"/>
    <mergeCell ref="E81:G81"/>
    <mergeCell ref="B74:D74"/>
    <mergeCell ref="E74:G74"/>
    <mergeCell ref="B76:D76"/>
    <mergeCell ref="E76:G76"/>
    <mergeCell ref="B77:D77"/>
    <mergeCell ref="E77:G77"/>
    <mergeCell ref="B71:D71"/>
    <mergeCell ref="E71:G71"/>
    <mergeCell ref="B72:D72"/>
    <mergeCell ref="E72:G72"/>
    <mergeCell ref="B73:D73"/>
    <mergeCell ref="E73:G73"/>
    <mergeCell ref="B75:D75"/>
    <mergeCell ref="E75:G75"/>
    <mergeCell ref="B68:D68"/>
    <mergeCell ref="E68:G68"/>
    <mergeCell ref="B69:D69"/>
    <mergeCell ref="E69:G69"/>
    <mergeCell ref="B70:D70"/>
    <mergeCell ref="E70:G70"/>
    <mergeCell ref="B65:D65"/>
    <mergeCell ref="E65:G65"/>
    <mergeCell ref="B66:D66"/>
    <mergeCell ref="E66:G66"/>
    <mergeCell ref="B67:D67"/>
    <mergeCell ref="E67:G67"/>
    <mergeCell ref="B62:D62"/>
    <mergeCell ref="E62:G62"/>
    <mergeCell ref="B63:D63"/>
    <mergeCell ref="E63:G63"/>
    <mergeCell ref="B64:D64"/>
    <mergeCell ref="E64:G64"/>
    <mergeCell ref="A42:Z42"/>
    <mergeCell ref="B60:D60"/>
    <mergeCell ref="E60:G60"/>
    <mergeCell ref="H60:Z60"/>
    <mergeCell ref="B61:D61"/>
    <mergeCell ref="E61:G61"/>
    <mergeCell ref="B47:AC47"/>
    <mergeCell ref="A43:Z43"/>
    <mergeCell ref="A36:Z36"/>
    <mergeCell ref="A37:Z37"/>
    <mergeCell ref="A38:Z38"/>
    <mergeCell ref="A39:Z39"/>
    <mergeCell ref="A40:Z40"/>
    <mergeCell ref="A41:Z41"/>
    <mergeCell ref="I28:M28"/>
    <mergeCell ref="O28:W28"/>
    <mergeCell ref="Y28:Z28"/>
    <mergeCell ref="A33:Z33"/>
    <mergeCell ref="A34:Z34"/>
    <mergeCell ref="A35:Z35"/>
    <mergeCell ref="I29:M29"/>
    <mergeCell ref="O29:W29"/>
    <mergeCell ref="Y29:Z29"/>
    <mergeCell ref="Y21:Y22"/>
    <mergeCell ref="Z21:Z22"/>
    <mergeCell ref="R22:T22"/>
    <mergeCell ref="O21:O22"/>
    <mergeCell ref="P21:P22"/>
    <mergeCell ref="Q21:Q22"/>
    <mergeCell ref="U21:U22"/>
    <mergeCell ref="V21:V22"/>
    <mergeCell ref="W21:W22"/>
    <mergeCell ref="G21:G22"/>
    <mergeCell ref="I21:I22"/>
    <mergeCell ref="J21:J22"/>
    <mergeCell ref="K21:K22"/>
    <mergeCell ref="L21:L22"/>
    <mergeCell ref="M21:M22"/>
    <mergeCell ref="A21:A22"/>
    <mergeCell ref="B21:B22"/>
    <mergeCell ref="C21:C22"/>
    <mergeCell ref="D21:D22"/>
    <mergeCell ref="E21:E22"/>
    <mergeCell ref="F21:F22"/>
    <mergeCell ref="B14:F14"/>
    <mergeCell ref="G14:K14"/>
    <mergeCell ref="L14:R14"/>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 ref="Z9:AE9"/>
    <mergeCell ref="A17:Z17"/>
  </mergeCells>
  <conditionalFormatting sqref="B23:B29">
    <cfRule type="expression" dxfId="55" priority="26" stopIfTrue="1">
      <formula>OR(A23="nicht relevant",A23="EZ")</formula>
    </cfRule>
  </conditionalFormatting>
  <conditionalFormatting sqref="B13:F13">
    <cfRule type="expression" dxfId="54" priority="57" stopIfTrue="1">
      <formula>$B$13="Nicht in Ordnung"</formula>
    </cfRule>
  </conditionalFormatting>
  <conditionalFormatting sqref="B14:F14">
    <cfRule type="expression" dxfId="53" priority="56" stopIfTrue="1">
      <formula>$B$14="die inkorrekten und unvollständigen Einträge beheben"</formula>
    </cfRule>
  </conditionalFormatting>
  <conditionalFormatting sqref="C23:C29">
    <cfRule type="cellIs" dxfId="52" priority="29" stopIfTrue="1" operator="lessThan">
      <formula>$G$90</formula>
    </cfRule>
  </conditionalFormatting>
  <conditionalFormatting sqref="C23:G29">
    <cfRule type="expression" dxfId="51" priority="25" stopIfTrue="1">
      <formula>OR($A23="nicht relevant",$A23="EZ")</formula>
    </cfRule>
  </conditionalFormatting>
  <conditionalFormatting sqref="D23:G29">
    <cfRule type="expression" dxfId="50" priority="27" stopIfTrue="1">
      <formula>LEN(TRIM(D23))=0</formula>
    </cfRule>
  </conditionalFormatting>
  <conditionalFormatting sqref="H23:X27">
    <cfRule type="expression" dxfId="49" priority="7" stopIfTrue="1">
      <formula>OR($A23="nicht relevant",$A23="EZ")</formula>
    </cfRule>
  </conditionalFormatting>
  <conditionalFormatting sqref="I23:I27">
    <cfRule type="expression" dxfId="48" priority="17" stopIfTrue="1">
      <formula>LEN(TRIM(I23))=0</formula>
    </cfRule>
    <cfRule type="cellIs" dxfId="47" priority="18" stopIfTrue="1" operator="greaterThan">
      <formula>$C23-$G23</formula>
    </cfRule>
  </conditionalFormatting>
  <conditionalFormatting sqref="J23:L27">
    <cfRule type="expression" dxfId="46" priority="16" stopIfTrue="1">
      <formula>LEN(TRIM(J23))=0</formula>
    </cfRule>
  </conditionalFormatting>
  <conditionalFormatting sqref="M23:M27">
    <cfRule type="expression" dxfId="45" priority="21" stopIfTrue="1">
      <formula>LEN(TRIM(M23))=0</formula>
    </cfRule>
    <cfRule type="cellIs" dxfId="44" priority="22" stopIfTrue="1" operator="between">
      <formula>$G$92</formula>
      <formula>$I$92</formula>
    </cfRule>
  </conditionalFormatting>
  <conditionalFormatting sqref="M31">
    <cfRule type="cellIs" dxfId="43" priority="89" stopIfTrue="1" operator="equal">
      <formula>"---"</formula>
    </cfRule>
    <cfRule type="cellIs" dxfId="42" priority="87" stopIfTrue="1" operator="between">
      <formula>$G$93</formula>
      <formula>$I$93</formula>
    </cfRule>
    <cfRule type="cellIs" dxfId="41" priority="88" stopIfTrue="1" operator="between">
      <formula>$H$94</formula>
      <formula>$I$94</formula>
    </cfRule>
  </conditionalFormatting>
  <conditionalFormatting sqref="O23:O27">
    <cfRule type="cellIs" dxfId="40" priority="19" stopIfTrue="1" operator="lessThan">
      <formula>0</formula>
    </cfRule>
  </conditionalFormatting>
  <conditionalFormatting sqref="P23:P27">
    <cfRule type="cellIs" dxfId="39" priority="24" stopIfTrue="1" operator="between">
      <formula>$G$88</formula>
      <formula>$I$88</formula>
    </cfRule>
  </conditionalFormatting>
  <conditionalFormatting sqref="Q23:W27">
    <cfRule type="expression" dxfId="38" priority="8" stopIfTrue="1">
      <formula>LEN(TRIM(Q23))=0</formula>
    </cfRule>
  </conditionalFormatting>
  <conditionalFormatting sqref="R23:T27">
    <cfRule type="cellIs" dxfId="37" priority="11" stopIfTrue="1" operator="greaterThan">
      <formula>$Q23</formula>
    </cfRule>
  </conditionalFormatting>
  <conditionalFormatting sqref="Y23">
    <cfRule type="cellIs" dxfId="36" priority="33" stopIfTrue="1" operator="between">
      <formula>$D$102</formula>
      <formula>$F$102</formula>
    </cfRule>
    <cfRule type="cellIs" dxfId="35" priority="34" stopIfTrue="1" operator="greaterThan">
      <formula>$J102</formula>
    </cfRule>
  </conditionalFormatting>
  <conditionalFormatting sqref="Y24">
    <cfRule type="cellIs" dxfId="34" priority="36" stopIfTrue="1" operator="between">
      <formula>$D$103</formula>
      <formula>$F$103</formula>
    </cfRule>
    <cfRule type="cellIs" dxfId="33" priority="37" stopIfTrue="1" operator="greaterThan">
      <formula>$J$103</formula>
    </cfRule>
  </conditionalFormatting>
  <conditionalFormatting sqref="Y25">
    <cfRule type="cellIs" dxfId="32" priority="39" stopIfTrue="1" operator="between">
      <formula>$D$104</formula>
      <formula>$F$104</formula>
    </cfRule>
    <cfRule type="cellIs" dxfId="31" priority="40" stopIfTrue="1" operator="greaterThan">
      <formula>$J$104</formula>
    </cfRule>
  </conditionalFormatting>
  <conditionalFormatting sqref="Y26:Y27">
    <cfRule type="cellIs" dxfId="30" priority="2" stopIfTrue="1" operator="between">
      <formula>$D$105</formula>
      <formula>$F$105</formula>
    </cfRule>
    <cfRule type="cellIs" dxfId="29" priority="3" stopIfTrue="1" operator="greaterThan">
      <formula>$J$105</formula>
    </cfRule>
  </conditionalFormatting>
  <conditionalFormatting sqref="Y23:Z27">
    <cfRule type="expression" dxfId="28" priority="1" stopIfTrue="1">
      <formula>LEN(TRIM(Y23))=0</formula>
    </cfRule>
  </conditionalFormatting>
  <conditionalFormatting sqref="Z23">
    <cfRule type="cellIs" dxfId="27" priority="45" stopIfTrue="1" operator="between">
      <formula>$D$111</formula>
      <formula>$F$111</formula>
    </cfRule>
    <cfRule type="cellIs" dxfId="26" priority="46" stopIfTrue="1" operator="greaterThan">
      <formula>$J$111</formula>
    </cfRule>
  </conditionalFormatting>
  <conditionalFormatting sqref="Z24">
    <cfRule type="cellIs" dxfId="25" priority="48" stopIfTrue="1" operator="between">
      <formula>$D$111</formula>
      <formula>$F$112</formula>
    </cfRule>
    <cfRule type="cellIs" dxfId="24" priority="49" stopIfTrue="1" operator="greaterThan">
      <formula>$J$112</formula>
    </cfRule>
  </conditionalFormatting>
  <conditionalFormatting sqref="Z25">
    <cfRule type="cellIs" dxfId="23" priority="51" stopIfTrue="1" operator="between">
      <formula>$D111</formula>
      <formula>$F113</formula>
    </cfRule>
  </conditionalFormatting>
  <conditionalFormatting sqref="Z25:Z26">
    <cfRule type="cellIs" dxfId="22" priority="52" stopIfTrue="1" operator="greaterThan">
      <formula>$J113</formula>
    </cfRule>
  </conditionalFormatting>
  <conditionalFormatting sqref="Z26:Z27">
    <cfRule type="cellIs" dxfId="21" priority="5" stopIfTrue="1" operator="between">
      <formula>$D111</formula>
      <formula>$F114</formula>
    </cfRule>
  </conditionalFormatting>
  <conditionalFormatting sqref="Z27">
    <cfRule type="cellIs" dxfId="20" priority="6" stopIfTrue="1" operator="greaterThan">
      <formula>$J115</formula>
    </cfRule>
  </conditionalFormatting>
  <dataValidations count="13">
    <dataValidation type="whole" showInputMessage="1" showErrorMessage="1" errorTitle="Eingabefehler" error="Summe Spalten Q+U+V+W (Patienten mit Ereignisse) darf nicht größer als Summe Spalten J+K (Patientenrückmeldungen) sein." sqref="W23:W27" xr:uid="{00000000-0002-0000-3200-000000000000}">
      <formula1>0</formula1>
      <formula2>SUM($J23:$K23)-$U23-$V23-$Q23</formula2>
    </dataValidation>
    <dataValidation type="whole" showInputMessage="1" showErrorMessage="1" errorTitle="Eingabefehler" error="Summe Spalten Q+U+V+W (Patienten mit Ereignisse) darf nicht größer als Summe Spalten J+K (Patientenrückmeldungen) sein." sqref="V23:V27" xr:uid="{00000000-0002-0000-3200-000001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U23:U27" xr:uid="{00000000-0002-0000-3200-000002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Q23:Q27" xr:uid="{00000000-0002-0000-3200-000003000000}">
      <formula1>0</formula1>
      <formula2>SUM($J23:$K23)-$U23-$V23-$W23</formula2>
    </dataValidation>
    <dataValidation type="decimal" allowBlank="1" showInputMessage="1" showErrorMessage="1" errorTitle="Aufüllhinweis" error="Nur Prozentwerte zwischen 0% und 100% können verwendet werden." sqref="Y23:Z27" xr:uid="{00000000-0002-0000-3200-000004000000}">
      <formula1>0</formula1>
      <formula2>1</formula2>
    </dataValidation>
    <dataValidation type="whole" showInputMessage="1" showErrorMessage="1" errorTitle="Eingabefehler" error="Eingabe kann nicht größer sein als Ereignisse Spalte Q." sqref="S23:T27" xr:uid="{00000000-0002-0000-3200-000005000000}">
      <formula1>0</formula1>
      <formula2>$Q23</formula2>
    </dataValidation>
    <dataValidation type="whole" showInputMessage="1" showErrorMessage="1" errorTitle="Eingabefehler" error="Eingabe kann nicht größer sein als Ereignisse Spalte Q._x000a_" sqref="R23:R27" xr:uid="{00000000-0002-0000-3200-000006000000}">
      <formula1>0</formula1>
      <formula2>$Q23</formula2>
    </dataValidation>
    <dataValidation type="whole" errorStyle="information" allowBlank="1" showInputMessage="1" showErrorMessage="1" errorTitle="Ausfüllhinweis" error="Nur postive ganze Zahlen verwenden." sqref="H23:H29" xr:uid="{00000000-0002-0000-3200-000007000000}">
      <formula1>0</formula1>
      <formula2>5000</formula2>
    </dataValidation>
    <dataValidation type="whole" operator="greaterThanOrEqual" allowBlank="1" showInputMessage="1" showErrorMessage="1" errorTitle="Error" error="Minuszahlen..." sqref="C23:C29" xr:uid="{00000000-0002-0000-3200-000008000000}">
      <formula1>0</formula1>
    </dataValidation>
    <dataValidation type="whole" allowBlank="1" showInputMessage="1" showErrorMessage="1" errorTitle="Eingabefehler" error="Ganze Zahl zwischen 0 und 5000 eingeben." sqref="D23:G29" xr:uid="{00000000-0002-0000-3200-000009000000}">
      <formula1>0</formula1>
      <formula2>5000</formula2>
    </dataValidation>
    <dataValidation type="whole" showInputMessage="1" showErrorMessage="1" errorTitle="Eingabefehler" error="Anzahl Pat. im Follow-Up zu hoch." sqref="J23:J27" xr:uid="{00000000-0002-0000-3200-00000A000000}">
      <formula1>0</formula1>
      <formula2>C23-G23-K23-L23</formula2>
    </dataValidation>
    <dataValidation type="whole" showInputMessage="1" showErrorMessage="1" errorTitle="Eingabefehler" error="Anzahl Pat. im Follow-Up zu hoch." sqref="K23:K27" xr:uid="{00000000-0002-0000-3200-00000B000000}">
      <formula1>0</formula1>
      <formula2>C23-G23-J23-L23</formula2>
    </dataValidation>
    <dataValidation type="whole" showInputMessage="1" showErrorMessage="1" errorTitle="Eingabefehler" error="Anzahl Pat. im Follow-Up zu hoch." sqref="L23:L27" xr:uid="{00000000-0002-0000-3200-00000C000000}">
      <formula1>0</formula1>
      <formula2>C23-G23-J23-K23</formula2>
    </dataValidation>
  </dataValidations>
  <hyperlinks>
    <hyperlink ref="Z9" location="Inhalt!A1" display="Zurück zum Inhaltsverzeichnis" xr:uid="{00000000-0004-0000-32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60"/>
  <sheetViews>
    <sheetView workbookViewId="0">
      <selection activeCell="B6" sqref="B6:C6"/>
    </sheetView>
  </sheetViews>
  <sheetFormatPr baseColWidth="10" defaultColWidth="9.140625" defaultRowHeight="12.75" x14ac:dyDescent="0.2"/>
  <cols>
    <col min="1" max="1" width="14.42578125" style="273" customWidth="1"/>
    <col min="2" max="2" width="12.7109375" style="273" customWidth="1"/>
    <col min="3" max="3" width="9.42578125" style="273" customWidth="1"/>
    <col min="4" max="4" width="10.140625" style="273" customWidth="1"/>
    <col min="5" max="5" width="12.5703125" style="273" customWidth="1"/>
    <col min="6" max="6" width="12.28515625" style="273" customWidth="1"/>
    <col min="7" max="7" width="14.7109375" style="273" customWidth="1"/>
    <col min="8" max="8" width="9.7109375" style="273" customWidth="1"/>
    <col min="9" max="16384" width="9.140625" style="273"/>
  </cols>
  <sheetData>
    <row r="1" spans="1:11" ht="9.9499999999999993" customHeight="1" x14ac:dyDescent="0.2"/>
    <row r="2" spans="1:11" ht="12.95" customHeight="1" x14ac:dyDescent="0.2">
      <c r="A2" s="274" t="s">
        <v>3677</v>
      </c>
    </row>
    <row r="3" spans="1:11" ht="15.75" x14ac:dyDescent="0.2">
      <c r="A3" s="6" t="s">
        <v>1223</v>
      </c>
    </row>
    <row r="4" spans="1:11" ht="15.75" customHeight="1" x14ac:dyDescent="0.2">
      <c r="A4" s="1369" t="s">
        <v>1224</v>
      </c>
      <c r="B4" s="1370"/>
      <c r="C4" s="1370"/>
      <c r="D4" s="1370"/>
      <c r="E4" s="1370"/>
      <c r="F4" s="1370"/>
      <c r="K4" s="874"/>
    </row>
    <row r="5" spans="1:11" ht="30.75" customHeight="1" x14ac:dyDescent="0.2">
      <c r="A5" s="1369" t="s">
        <v>1225</v>
      </c>
      <c r="B5" s="1370"/>
      <c r="C5" s="1370"/>
      <c r="D5" s="1370"/>
      <c r="E5" s="1370"/>
      <c r="F5" s="1370"/>
      <c r="G5" s="706"/>
      <c r="H5" s="706"/>
    </row>
    <row r="6" spans="1:11" ht="14.25" x14ac:dyDescent="0.2">
      <c r="A6" s="707" t="s">
        <v>1226</v>
      </c>
      <c r="B6" s="1348"/>
      <c r="C6" s="1371"/>
      <c r="D6" s="178"/>
      <c r="E6" s="74"/>
      <c r="G6" s="1372" t="s">
        <v>1227</v>
      </c>
      <c r="H6" s="1372"/>
    </row>
    <row r="7" spans="1:11" ht="6.95" customHeight="1" x14ac:dyDescent="0.2">
      <c r="C7" s="336"/>
      <c r="D7" s="336"/>
      <c r="E7" s="336"/>
      <c r="F7" s="336"/>
      <c r="G7" s="336"/>
      <c r="H7" s="329"/>
    </row>
    <row r="8" spans="1:11" ht="15" customHeight="1" x14ac:dyDescent="0.2">
      <c r="A8" s="707" t="s">
        <v>725</v>
      </c>
      <c r="B8" s="1366" t="str">
        <f>IF($B$6="","",[9]Datenquelle!B97)</f>
        <v/>
      </c>
      <c r="C8" s="1367"/>
      <c r="D8" s="1367"/>
      <c r="E8" s="1367"/>
      <c r="F8" s="1367"/>
      <c r="G8" s="1367"/>
      <c r="H8" s="1368"/>
    </row>
    <row r="9" spans="1:11" ht="6.95" customHeight="1" x14ac:dyDescent="0.2">
      <c r="A9" s="336"/>
      <c r="B9" s="336"/>
      <c r="C9" s="336"/>
      <c r="D9" s="336"/>
      <c r="E9" s="336"/>
      <c r="F9" s="336"/>
    </row>
    <row r="10" spans="1:11" ht="15" customHeight="1" x14ac:dyDescent="0.2">
      <c r="A10" s="707" t="s">
        <v>1228</v>
      </c>
      <c r="B10" s="1366" t="str">
        <f>IF($B$6="","",[9]Datenquelle!C97)</f>
        <v/>
      </c>
      <c r="C10" s="1367"/>
      <c r="D10" s="1367"/>
      <c r="E10" s="1367"/>
      <c r="F10" s="1367"/>
      <c r="G10" s="1367"/>
      <c r="H10" s="1368"/>
    </row>
    <row r="11" spans="1:11" ht="6.95" customHeight="1" x14ac:dyDescent="0.2">
      <c r="A11" s="336"/>
      <c r="B11" s="336"/>
      <c r="C11" s="336"/>
      <c r="D11" s="336"/>
      <c r="E11" s="336"/>
      <c r="F11" s="336"/>
    </row>
    <row r="12" spans="1:11" ht="15" customHeight="1" x14ac:dyDescent="0.2">
      <c r="A12" s="708" t="s">
        <v>1229</v>
      </c>
      <c r="B12" s="1355"/>
      <c r="C12" s="1356"/>
      <c r="D12" s="1357"/>
      <c r="E12" s="709" t="s">
        <v>727</v>
      </c>
      <c r="F12" s="709"/>
      <c r="G12" s="1358"/>
      <c r="H12" s="1359"/>
    </row>
    <row r="13" spans="1:11" ht="6.95" customHeight="1" x14ac:dyDescent="0.2">
      <c r="C13" s="336"/>
      <c r="D13" s="336"/>
      <c r="E13" s="710"/>
      <c r="F13" s="710"/>
    </row>
    <row r="14" spans="1:11" ht="15" customHeight="1" x14ac:dyDescent="0.2">
      <c r="A14" s="707"/>
      <c r="E14" s="709" t="s">
        <v>1230</v>
      </c>
      <c r="F14" s="709"/>
      <c r="G14" s="1360" t="str">
        <f>IF($B$6="","",[9]Datenquelle!F97)</f>
        <v/>
      </c>
      <c r="H14" s="1361"/>
    </row>
    <row r="15" spans="1:11" ht="6.95" customHeight="1" x14ac:dyDescent="0.2">
      <c r="C15" s="336"/>
      <c r="D15" s="336"/>
      <c r="E15" s="710"/>
      <c r="F15" s="710"/>
      <c r="G15" s="336"/>
      <c r="H15" s="329"/>
    </row>
    <row r="16" spans="1:11" ht="15.75" customHeight="1" x14ac:dyDescent="0.2">
      <c r="A16" s="707"/>
      <c r="E16" s="711" t="s">
        <v>677</v>
      </c>
      <c r="F16" s="711"/>
      <c r="G16" s="1362">
        <v>2023</v>
      </c>
      <c r="H16" s="1362"/>
    </row>
    <row r="17" spans="1:8" ht="5.25" customHeight="1" x14ac:dyDescent="0.2">
      <c r="A17" s="707"/>
      <c r="F17" s="274"/>
      <c r="G17" s="712"/>
    </row>
    <row r="18" spans="1:8" ht="5.25" customHeight="1" x14ac:dyDescent="0.2"/>
    <row r="19" spans="1:8" ht="3.75" customHeight="1" x14ac:dyDescent="0.2">
      <c r="E19" s="336"/>
      <c r="F19" s="336"/>
      <c r="G19" s="336"/>
      <c r="H19" s="329"/>
    </row>
    <row r="20" spans="1:8" ht="3.75" customHeight="1" x14ac:dyDescent="0.2"/>
    <row r="21" spans="1:8" ht="3.75" customHeight="1" x14ac:dyDescent="0.2">
      <c r="F21" s="336"/>
      <c r="G21" s="336"/>
      <c r="H21" s="329"/>
    </row>
    <row r="22" spans="1:8" ht="6" customHeight="1" x14ac:dyDescent="0.2">
      <c r="A22" s="336"/>
      <c r="B22" s="336"/>
      <c r="C22" s="336"/>
      <c r="D22" s="336"/>
      <c r="F22" s="336"/>
    </row>
    <row r="23" spans="1:8" ht="15" customHeight="1" x14ac:dyDescent="0.2">
      <c r="A23" s="1351" t="s">
        <v>1231</v>
      </c>
      <c r="B23" s="1352"/>
      <c r="C23" s="1352"/>
      <c r="D23" s="1353"/>
      <c r="E23" s="1363" t="s">
        <v>3700</v>
      </c>
      <c r="F23" s="1364"/>
      <c r="G23" s="1364"/>
      <c r="H23" s="1365"/>
    </row>
    <row r="24" spans="1:8" ht="15" customHeight="1" x14ac:dyDescent="0.2">
      <c r="A24" s="1345" t="str">
        <f>IF($B$6="","",[9]Datenquelle!D97)</f>
        <v/>
      </c>
      <c r="B24" s="1346"/>
      <c r="C24" s="1346"/>
      <c r="D24" s="1347"/>
      <c r="E24" s="1348"/>
      <c r="F24" s="1349"/>
      <c r="G24" s="1349"/>
      <c r="H24" s="1350"/>
    </row>
    <row r="25" spans="1:8" ht="15" customHeight="1" x14ac:dyDescent="0.2">
      <c r="A25" s="336"/>
      <c r="B25" s="336"/>
      <c r="C25" s="336"/>
      <c r="D25" s="336"/>
      <c r="F25" s="336"/>
    </row>
    <row r="26" spans="1:8" ht="15" customHeight="1" x14ac:dyDescent="0.2">
      <c r="A26" s="1351" t="s">
        <v>1232</v>
      </c>
      <c r="B26" s="1352"/>
      <c r="C26" s="1352"/>
      <c r="D26" s="1353"/>
      <c r="E26" s="1354" t="s">
        <v>1233</v>
      </c>
      <c r="F26" s="1354"/>
      <c r="G26" s="1354"/>
      <c r="H26" s="1354"/>
    </row>
    <row r="27" spans="1:8" ht="15" customHeight="1" x14ac:dyDescent="0.2">
      <c r="A27" s="1348"/>
      <c r="B27" s="1349"/>
      <c r="C27" s="1349"/>
      <c r="D27" s="1349"/>
      <c r="E27" s="1345" t="s">
        <v>1105</v>
      </c>
      <c r="F27" s="1346"/>
      <c r="G27" s="1346"/>
      <c r="H27" s="1347"/>
    </row>
    <row r="28" spans="1:8" ht="15" customHeight="1" x14ac:dyDescent="0.2">
      <c r="E28" s="336"/>
      <c r="F28" s="1320"/>
      <c r="G28" s="1321"/>
      <c r="H28" s="1321"/>
    </row>
    <row r="29" spans="1:8" ht="15" customHeight="1" x14ac:dyDescent="0.2">
      <c r="A29" s="1322"/>
      <c r="B29" s="1322"/>
      <c r="C29" s="1322"/>
      <c r="D29" s="1322"/>
      <c r="E29" s="1322"/>
      <c r="F29" s="1322"/>
      <c r="G29" s="1322"/>
      <c r="H29" s="1322"/>
    </row>
    <row r="30" spans="1:8" ht="23.25" customHeight="1" x14ac:dyDescent="0.2">
      <c r="A30" s="1328" t="s">
        <v>2498</v>
      </c>
      <c r="B30" s="1323" t="s">
        <v>2499</v>
      </c>
      <c r="C30" s="1324"/>
      <c r="D30" s="1325"/>
      <c r="E30" s="1331" t="s">
        <v>2500</v>
      </c>
      <c r="F30" s="1326" t="s">
        <v>1234</v>
      </c>
      <c r="G30" s="1327"/>
      <c r="H30" s="1334" t="s">
        <v>1235</v>
      </c>
    </row>
    <row r="31" spans="1:8" ht="23.25" customHeight="1" x14ac:dyDescent="0.2">
      <c r="A31" s="1329"/>
      <c r="B31" s="1337" t="s">
        <v>3011</v>
      </c>
      <c r="C31" s="1338"/>
      <c r="D31" s="1339" t="s">
        <v>3012</v>
      </c>
      <c r="E31" s="1332"/>
      <c r="F31" s="1341" t="s">
        <v>2501</v>
      </c>
      <c r="G31" s="1343" t="s">
        <v>2502</v>
      </c>
      <c r="H31" s="1335"/>
    </row>
    <row r="32" spans="1:8" ht="54.75" customHeight="1" x14ac:dyDescent="0.2">
      <c r="A32" s="1330"/>
      <c r="B32" s="1022" t="s">
        <v>2900</v>
      </c>
      <c r="C32" s="1023" t="s">
        <v>1236</v>
      </c>
      <c r="D32" s="1340"/>
      <c r="E32" s="1333"/>
      <c r="F32" s="1342"/>
      <c r="G32" s="1344"/>
      <c r="H32" s="1336"/>
    </row>
    <row r="33" spans="1:8" ht="15" customHeight="1" x14ac:dyDescent="0.2">
      <c r="A33" s="973" t="s">
        <v>1237</v>
      </c>
      <c r="B33" s="974" t="str">
        <f>IF(AND(B34="",B35=""),"",SUM(B34:B35))</f>
        <v/>
      </c>
      <c r="C33" s="974" t="str">
        <f>IF(AND(C34="",C35=""),"",SUM(C34:C35))</f>
        <v/>
      </c>
      <c r="D33" s="974"/>
      <c r="E33" s="974" t="str">
        <f t="shared" ref="E33:F33" si="0">IF(AND(E34="",E35=""),"",SUM(E34:E35))</f>
        <v/>
      </c>
      <c r="F33" s="974" t="str">
        <f t="shared" si="0"/>
        <v/>
      </c>
      <c r="G33" s="974" t="str">
        <f>IF(AND(G34="",G35=""),"",SUM(G34:G35))</f>
        <v/>
      </c>
      <c r="H33" s="974"/>
    </row>
    <row r="34" spans="1:8" ht="15" customHeight="1" x14ac:dyDescent="0.2">
      <c r="A34" s="975" t="s">
        <v>2503</v>
      </c>
      <c r="B34" s="976"/>
      <c r="C34" s="977"/>
      <c r="D34" s="976"/>
      <c r="E34" s="976"/>
      <c r="F34" s="976"/>
      <c r="G34" s="977"/>
      <c r="H34" s="978"/>
    </row>
    <row r="35" spans="1:8" ht="15" customHeight="1" x14ac:dyDescent="0.2">
      <c r="A35" s="975" t="s">
        <v>2504</v>
      </c>
      <c r="B35" s="976"/>
      <c r="C35" s="976"/>
      <c r="D35" s="976"/>
      <c r="E35" s="976"/>
      <c r="F35" s="976"/>
      <c r="G35" s="976"/>
      <c r="H35" s="978"/>
    </row>
    <row r="36" spans="1:8" ht="6.75" customHeight="1" x14ac:dyDescent="0.2">
      <c r="E36" s="336"/>
      <c r="F36" s="336"/>
      <c r="G36" s="336"/>
      <c r="H36" s="329"/>
    </row>
    <row r="37" spans="1:8" ht="24.75" customHeight="1" x14ac:dyDescent="0.2">
      <c r="A37" s="1316" t="s">
        <v>3707</v>
      </c>
      <c r="B37" s="1316"/>
      <c r="C37" s="1317"/>
      <c r="D37" s="1317"/>
      <c r="E37" s="1317"/>
      <c r="F37" s="1317"/>
      <c r="G37" s="1317"/>
      <c r="H37" s="1317"/>
    </row>
    <row r="38" spans="1:8" ht="264.75" customHeight="1" x14ac:dyDescent="0.2">
      <c r="A38" s="1318" t="s">
        <v>3478</v>
      </c>
      <c r="B38" s="1318"/>
      <c r="C38" s="1319"/>
      <c r="D38" s="1319"/>
      <c r="E38" s="1319"/>
      <c r="F38" s="1319"/>
      <c r="G38" s="1319"/>
      <c r="H38" s="1319"/>
    </row>
    <row r="39" spans="1:8" ht="12.75" customHeight="1" x14ac:dyDescent="0.2">
      <c r="A39" s="786" t="s">
        <v>977</v>
      </c>
      <c r="B39" s="786"/>
      <c r="C39" s="786"/>
      <c r="D39" s="786"/>
      <c r="E39" s="786"/>
      <c r="F39" s="786"/>
      <c r="G39" s="786"/>
      <c r="H39" s="786"/>
    </row>
    <row r="40" spans="1:8" ht="12.75" customHeight="1" x14ac:dyDescent="0.2">
      <c r="A40" s="786" t="s">
        <v>2740</v>
      </c>
      <c r="B40" s="786"/>
      <c r="C40" s="786"/>
      <c r="D40" s="786"/>
      <c r="E40" s="786"/>
      <c r="F40" s="786"/>
      <c r="G40" s="786"/>
      <c r="H40" s="786"/>
    </row>
    <row r="41" spans="1:8" x14ac:dyDescent="0.2">
      <c r="A41" s="786"/>
      <c r="B41" s="786"/>
      <c r="C41" s="786"/>
      <c r="D41" s="786"/>
      <c r="E41" s="786"/>
      <c r="F41" s="786"/>
      <c r="G41" s="786"/>
      <c r="H41" s="786"/>
    </row>
    <row r="42" spans="1:8" x14ac:dyDescent="0.2">
      <c r="A42" s="898"/>
      <c r="B42" s="898"/>
      <c r="C42" s="898"/>
      <c r="D42" s="898"/>
      <c r="E42" s="898"/>
      <c r="F42" s="898"/>
      <c r="G42" s="898"/>
      <c r="H42" s="898"/>
    </row>
    <row r="60" ht="12.75" customHeight="1" x14ac:dyDescent="0.2"/>
  </sheetData>
  <sheetProtection algorithmName="SHA-512" hashValue="uom2nXaFhXiZATb28EmdtCMu6irCAof+Oh0Vc0PUMDghviB46mmFC8q2ndxAPHNDcXJ0wB72jJsLS+/1h4rzHw==" saltValue="gf5/id5uaN9rGCMRuC7i3Q==" spinCount="100000" sheet="1" selectLockedCells="1"/>
  <dataConsolidate/>
  <mergeCells count="31">
    <mergeCell ref="B10:H10"/>
    <mergeCell ref="A4:F4"/>
    <mergeCell ref="A5:F5"/>
    <mergeCell ref="B6:C6"/>
    <mergeCell ref="G6:H6"/>
    <mergeCell ref="B8:H8"/>
    <mergeCell ref="B12:D12"/>
    <mergeCell ref="G12:H12"/>
    <mergeCell ref="G14:H14"/>
    <mergeCell ref="G16:H16"/>
    <mergeCell ref="A23:D23"/>
    <mergeCell ref="E23:H23"/>
    <mergeCell ref="A24:D24"/>
    <mergeCell ref="E24:H24"/>
    <mergeCell ref="A26:D26"/>
    <mergeCell ref="E26:H26"/>
    <mergeCell ref="A27:D27"/>
    <mergeCell ref="E27:H27"/>
    <mergeCell ref="A37:H37"/>
    <mergeCell ref="A38:H38"/>
    <mergeCell ref="F28:H28"/>
    <mergeCell ref="A29:H29"/>
    <mergeCell ref="B30:D30"/>
    <mergeCell ref="F30:G30"/>
    <mergeCell ref="A30:A32"/>
    <mergeCell ref="E30:E32"/>
    <mergeCell ref="H30:H32"/>
    <mergeCell ref="B31:C31"/>
    <mergeCell ref="D31:D32"/>
    <mergeCell ref="F31:F32"/>
    <mergeCell ref="G31:G32"/>
  </mergeCells>
  <conditionalFormatting sqref="A27">
    <cfRule type="expression" dxfId="212" priority="14" stopIfTrue="1">
      <formula>LEN(TRIM(A27))=0</formula>
    </cfRule>
  </conditionalFormatting>
  <conditionalFormatting sqref="B6">
    <cfRule type="expression" dxfId="211" priority="12" stopIfTrue="1">
      <formula>LEN(TRIM(B6))=0</formula>
    </cfRule>
  </conditionalFormatting>
  <conditionalFormatting sqref="B12">
    <cfRule type="expression" dxfId="210" priority="15" stopIfTrue="1">
      <formula>LEN(TRIM(B12))=0</formula>
    </cfRule>
  </conditionalFormatting>
  <conditionalFormatting sqref="B34:B35">
    <cfRule type="expression" dxfId="209" priority="3" stopIfTrue="1">
      <formula>LEN(TRIM(B34))=0</formula>
    </cfRule>
  </conditionalFormatting>
  <conditionalFormatting sqref="C35:G35">
    <cfRule type="expression" dxfId="208" priority="5" stopIfTrue="1">
      <formula>LEN(TRIM(C35))=0</formula>
    </cfRule>
  </conditionalFormatting>
  <conditionalFormatting sqref="D34:F34">
    <cfRule type="expression" dxfId="207" priority="1" stopIfTrue="1">
      <formula>LEN(TRIM(D34))=0</formula>
    </cfRule>
  </conditionalFormatting>
  <conditionalFormatting sqref="E24">
    <cfRule type="expression" dxfId="206" priority="8" stopIfTrue="1">
      <formula>LEN(TRIM(E24))=0</formula>
    </cfRule>
  </conditionalFormatting>
  <conditionalFormatting sqref="E27">
    <cfRule type="expression" dxfId="205" priority="7" stopIfTrue="1">
      <formula>LEN(TRIM(E27))=0</formula>
    </cfRule>
  </conditionalFormatting>
  <conditionalFormatting sqref="G12">
    <cfRule type="expression" dxfId="204" priority="6" stopIfTrue="1">
      <formula>LEN(TRIM(G12))=0</formula>
    </cfRule>
  </conditionalFormatting>
  <dataValidations count="9">
    <dataValidation type="date" allowBlank="1" showInputMessage="1" showErrorMessage="1" errorTitle="Eingabefehler" error="Format: tt.mm.jjjj_x000a__x000a_Zeitraum zwischen 01.09.2018 - 31.01.2020 angeben." sqref="G12:H12" xr:uid="{00000000-0002-0000-0400-000000000000}">
      <formula1>43344</formula1>
      <formula2>43861</formula2>
    </dataValidation>
    <dataValidation type="list" allowBlank="1" showInputMessage="1" showErrorMessage="1" errorTitle="Hinweis" error="Auswahl treffen über Dropdown-Liste." sqref="E24:H24" xr:uid="{00000000-0002-0000-0400-000001000000}">
      <formula1>KrebsregisterZusammenarbeit</formula1>
    </dataValidation>
    <dataValidation type="textLength" allowBlank="1" showErrorMessage="1" errorTitle="Eingabefehler" error="Nur Texteingabe bis 100 Zeichen möglich." prompt="Name, Vorname" sqref="B12" xr:uid="{00000000-0002-0000-0400-000002000000}">
      <formula1>0</formula1>
      <formula2>100</formula2>
    </dataValidation>
    <dataValidation errorStyle="information" allowBlank="1" showInputMessage="1" showErrorMessage="1" sqref="G16" xr:uid="{00000000-0002-0000-0400-000003000000}"/>
    <dataValidation type="whole" allowBlank="1" showInputMessage="1" showErrorMessage="1" errorTitle="Eingabefehler" error="Ganze Zahl zwischen 0 und 5000 eingeben." sqref="B34:G35" xr:uid="{00000000-0002-0000-0400-000004000000}">
      <formula1>0</formula1>
      <formula2>5000</formula2>
    </dataValidation>
    <dataValidation type="list" allowBlank="1" showInputMessage="1" showErrorMessage="1" errorTitle="Hinweis" error="Auswahl treffen über Dropdown-Liste." sqref="B6" xr:uid="{00000000-0002-0000-0400-000005000000}">
      <formula1>Zentrum</formula1>
    </dataValidation>
    <dataValidation type="list" showInputMessage="1" showErrorMessage="1" errorTitle="Hinweis" error="Auswahl treffen über Dropdown-Liste." sqref="A27" xr:uid="{00000000-0002-0000-0400-000006000000}">
      <formula1>Tumordokumentation</formula1>
    </dataValidation>
    <dataValidation type="date" errorStyle="information" allowBlank="1" showInputMessage="1" showErrorMessage="1" errorTitle="Kennzahlenjahr" error="Es können nur Kennzahlenjahre von 2012 bis 2014 eingetragen werden." sqref="G17" xr:uid="{00000000-0002-0000-0400-000007000000}">
      <formula1>2010</formula1>
      <formula2>2012</formula2>
    </dataValidation>
    <dataValidation allowBlank="1" showInputMessage="1" showErrorMessage="1" errorTitle="Eingabefehler" sqref="G14" xr:uid="{00000000-0002-0000-0400-000008000000}"/>
  </dataValidations>
  <pageMargins left="0.59055118110236227" right="3.937007874015748E-2" top="0.39370078740157483" bottom="0.39370078740157483" header="0.11811023622047245" footer="0.11811023622047245"/>
  <pageSetup paperSize="9" orientation="portrait" r:id="rId1"/>
  <headerFooter>
    <oddFooter>&amp;L&amp;"Arial,Standard"&amp;7&amp;F&amp;C&amp;"Arial,Standard"&amp;7 © DKG  Alle Rechte vorbehalten&amp;R&amp;"Arial,Standard"&amp;7&amp;P</oddFooter>
  </headerFooter>
  <drawing r:id="rId2"/>
  <legacy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3"/>
  <dimension ref="B3:M362"/>
  <sheetViews>
    <sheetView workbookViewId="0">
      <selection activeCell="F244" sqref="F244"/>
    </sheetView>
  </sheetViews>
  <sheetFormatPr baseColWidth="10" defaultColWidth="9.140625" defaultRowHeight="15" x14ac:dyDescent="0.25"/>
  <cols>
    <col min="1" max="3" width="9.140625" style="535" customWidth="1"/>
    <col min="4" max="4" width="9.42578125" style="535" customWidth="1"/>
    <col min="5" max="5" width="28.140625" style="486" customWidth="1"/>
    <col min="6" max="6" width="73.7109375" style="486" customWidth="1"/>
    <col min="7" max="7" width="73" style="486" customWidth="1"/>
    <col min="8" max="8" width="36" style="486" customWidth="1"/>
    <col min="9" max="9" width="102" style="486" customWidth="1"/>
    <col min="10" max="16384" width="9.140625" style="535"/>
  </cols>
  <sheetData>
    <row r="3" spans="2:13" s="486" customFormat="1" ht="18" x14ac:dyDescent="0.25">
      <c r="B3" s="487" t="s">
        <v>1239</v>
      </c>
      <c r="C3" s="487"/>
      <c r="E3" s="487"/>
      <c r="F3" s="487"/>
      <c r="G3" s="487"/>
    </row>
    <row r="4" spans="2:13" s="486" customFormat="1" ht="14.25" customHeight="1" x14ac:dyDescent="0.25">
      <c r="B4" s="488" t="s">
        <v>722</v>
      </c>
      <c r="C4" s="487"/>
      <c r="D4" s="487"/>
      <c r="F4" s="202"/>
    </row>
    <row r="5" spans="2:13" s="486" customFormat="1" ht="14.25" customHeight="1" x14ac:dyDescent="0.25">
      <c r="B5" s="6"/>
      <c r="C5" s="6"/>
      <c r="D5" s="6"/>
      <c r="F5" s="202"/>
      <c r="I5" s="489"/>
      <c r="J5" s="489"/>
      <c r="K5" s="489"/>
      <c r="L5" s="489"/>
    </row>
    <row r="6" spans="2:13" s="486" customFormat="1" ht="14.25" customHeight="1" x14ac:dyDescent="0.25">
      <c r="C6" s="6"/>
      <c r="D6" s="6"/>
      <c r="F6" s="65"/>
      <c r="I6" s="489"/>
      <c r="J6" s="489"/>
      <c r="K6" s="489"/>
      <c r="L6" s="489"/>
    </row>
    <row r="7" spans="2:13" s="486" customFormat="1" ht="15.75" x14ac:dyDescent="0.25">
      <c r="B7" s="6" t="s">
        <v>693</v>
      </c>
      <c r="C7" s="6"/>
      <c r="D7" s="6"/>
      <c r="F7" s="534"/>
      <c r="I7" s="6"/>
      <c r="J7" s="489"/>
      <c r="K7" s="489"/>
      <c r="L7" s="489"/>
    </row>
    <row r="8" spans="2:13" s="486" customFormat="1" ht="15.75" x14ac:dyDescent="0.25">
      <c r="B8" s="8"/>
      <c r="C8" s="6"/>
      <c r="D8" s="6"/>
      <c r="F8" s="65"/>
      <c r="H8" s="6"/>
      <c r="I8" s="6"/>
      <c r="J8" s="489"/>
      <c r="K8" s="489"/>
      <c r="L8" s="489"/>
    </row>
    <row r="9" spans="2:13" s="486" customFormat="1" ht="15.75" x14ac:dyDescent="0.25">
      <c r="F9" s="780" t="str">
        <f>Inhalt!$C$7</f>
        <v>V. OncoBox: N1.1.1 (231215)</v>
      </c>
      <c r="G9" s="178"/>
      <c r="H9" s="6"/>
      <c r="I9" s="6"/>
    </row>
    <row r="10" spans="2:13" s="486" customFormat="1" ht="14.25" x14ac:dyDescent="0.25">
      <c r="F10" s="780" t="str">
        <f>Inhalt!$C$8</f>
        <v>V. Spezifikation: N1.1.1 (231215)</v>
      </c>
      <c r="G10" s="178"/>
    </row>
    <row r="11" spans="2:13" s="74" customFormat="1" ht="33.75" customHeight="1" x14ac:dyDescent="0.25">
      <c r="F11" s="781" t="s">
        <v>1735</v>
      </c>
      <c r="G11" s="782"/>
    </row>
    <row r="12" spans="2:13" ht="18" x14ac:dyDescent="0.25">
      <c r="B12" s="313"/>
      <c r="C12" s="313"/>
      <c r="D12" s="313"/>
      <c r="E12" s="313"/>
      <c r="G12" s="490"/>
      <c r="H12" s="490"/>
      <c r="I12" s="490"/>
      <c r="J12" s="313"/>
      <c r="K12" s="313"/>
      <c r="L12" s="313"/>
      <c r="M12" s="313"/>
    </row>
    <row r="54" spans="5:9" x14ac:dyDescent="0.25">
      <c r="E54" s="536" t="s">
        <v>272</v>
      </c>
      <c r="F54" s="536" t="s">
        <v>291</v>
      </c>
      <c r="G54" s="536" t="s">
        <v>290</v>
      </c>
      <c r="H54" s="536" t="s">
        <v>289</v>
      </c>
      <c r="I54" s="536" t="s">
        <v>294</v>
      </c>
    </row>
    <row r="55" spans="5:9" x14ac:dyDescent="0.25">
      <c r="E55" s="537" t="s">
        <v>410</v>
      </c>
      <c r="F55" s="76" t="s">
        <v>71</v>
      </c>
      <c r="G55" s="76"/>
      <c r="H55" s="225" t="s">
        <v>297</v>
      </c>
      <c r="I55" s="75" t="s">
        <v>292</v>
      </c>
    </row>
    <row r="56" spans="5:9" x14ac:dyDescent="0.25">
      <c r="E56" s="537" t="s">
        <v>410</v>
      </c>
      <c r="F56" s="76" t="s">
        <v>71</v>
      </c>
      <c r="G56" s="76">
        <v>32</v>
      </c>
      <c r="H56" s="225" t="s">
        <v>297</v>
      </c>
      <c r="I56" s="76" t="s">
        <v>293</v>
      </c>
    </row>
    <row r="57" spans="5:9" x14ac:dyDescent="0.25">
      <c r="E57" s="537" t="s">
        <v>410</v>
      </c>
      <c r="F57" s="76" t="s">
        <v>72</v>
      </c>
      <c r="G57" s="76"/>
      <c r="H57" s="225" t="s">
        <v>296</v>
      </c>
      <c r="I57" s="75" t="s">
        <v>295</v>
      </c>
    </row>
    <row r="58" spans="5:9" x14ac:dyDescent="0.25">
      <c r="E58" s="537" t="s">
        <v>410</v>
      </c>
      <c r="F58" s="76" t="s">
        <v>72</v>
      </c>
      <c r="G58" s="76">
        <v>13</v>
      </c>
      <c r="H58" s="225" t="s">
        <v>296</v>
      </c>
      <c r="I58" s="76" t="s">
        <v>293</v>
      </c>
    </row>
    <row r="59" spans="5:9" x14ac:dyDescent="0.25">
      <c r="E59" s="537" t="s">
        <v>410</v>
      </c>
      <c r="F59" s="76" t="s">
        <v>73</v>
      </c>
      <c r="G59" s="76"/>
      <c r="H59" s="225" t="s">
        <v>336</v>
      </c>
      <c r="I59" s="75" t="s">
        <v>299</v>
      </c>
    </row>
    <row r="60" spans="5:9" x14ac:dyDescent="0.25">
      <c r="E60" s="537" t="s">
        <v>410</v>
      </c>
      <c r="F60" s="76" t="s">
        <v>73</v>
      </c>
      <c r="G60" s="76" t="s">
        <v>298</v>
      </c>
      <c r="H60" s="225" t="s">
        <v>336</v>
      </c>
      <c r="I60" s="76" t="s">
        <v>293</v>
      </c>
    </row>
    <row r="61" spans="5:9" x14ac:dyDescent="0.25">
      <c r="E61" s="538" t="s">
        <v>410</v>
      </c>
      <c r="F61" s="75" t="s">
        <v>74</v>
      </c>
      <c r="G61" s="75"/>
      <c r="H61" s="103" t="s">
        <v>316</v>
      </c>
      <c r="I61" s="75" t="s">
        <v>317</v>
      </c>
    </row>
    <row r="62" spans="5:9" x14ac:dyDescent="0.25">
      <c r="E62" s="538" t="s">
        <v>410</v>
      </c>
      <c r="F62" s="75" t="s">
        <v>74</v>
      </c>
      <c r="G62" s="75" t="s">
        <v>639</v>
      </c>
      <c r="H62" s="103" t="s">
        <v>316</v>
      </c>
      <c r="I62" s="75" t="s">
        <v>293</v>
      </c>
    </row>
    <row r="63" spans="5:9" x14ac:dyDescent="0.25">
      <c r="E63" s="537" t="s">
        <v>410</v>
      </c>
      <c r="F63" s="76" t="s">
        <v>392</v>
      </c>
      <c r="G63" s="76"/>
      <c r="H63" s="225" t="s">
        <v>390</v>
      </c>
      <c r="I63" s="76" t="s">
        <v>300</v>
      </c>
    </row>
    <row r="64" spans="5:9" x14ac:dyDescent="0.25">
      <c r="E64" s="537" t="s">
        <v>410</v>
      </c>
      <c r="F64" s="76" t="s">
        <v>392</v>
      </c>
      <c r="G64" s="76">
        <v>6</v>
      </c>
      <c r="H64" s="225" t="s">
        <v>390</v>
      </c>
      <c r="I64" s="76" t="s">
        <v>293</v>
      </c>
    </row>
    <row r="65" spans="5:9" x14ac:dyDescent="0.25">
      <c r="E65" s="537" t="s">
        <v>410</v>
      </c>
      <c r="F65" s="92" t="s">
        <v>219</v>
      </c>
      <c r="G65" s="76"/>
      <c r="H65" s="225" t="s">
        <v>310</v>
      </c>
      <c r="I65" s="76" t="s">
        <v>309</v>
      </c>
    </row>
    <row r="66" spans="5:9" x14ac:dyDescent="0.25">
      <c r="E66" s="537" t="s">
        <v>410</v>
      </c>
      <c r="F66" s="76" t="s">
        <v>219</v>
      </c>
      <c r="G66" s="76">
        <v>2</v>
      </c>
      <c r="H66" s="225" t="s">
        <v>310</v>
      </c>
      <c r="I66" s="76" t="s">
        <v>293</v>
      </c>
    </row>
    <row r="67" spans="5:9" x14ac:dyDescent="0.25">
      <c r="E67" s="537" t="s">
        <v>410</v>
      </c>
      <c r="F67" s="76" t="s">
        <v>210</v>
      </c>
      <c r="G67" s="76"/>
      <c r="H67" s="92" t="s">
        <v>302</v>
      </c>
      <c r="I67" s="76" t="s">
        <v>303</v>
      </c>
    </row>
    <row r="68" spans="5:9" x14ac:dyDescent="0.25">
      <c r="E68" s="537" t="s">
        <v>410</v>
      </c>
      <c r="F68" s="76" t="s">
        <v>210</v>
      </c>
      <c r="G68" s="76">
        <v>4444</v>
      </c>
      <c r="H68" s="92" t="s">
        <v>302</v>
      </c>
      <c r="I68" s="76" t="s">
        <v>293</v>
      </c>
    </row>
    <row r="69" spans="5:9" x14ac:dyDescent="0.25">
      <c r="E69" s="537" t="s">
        <v>410</v>
      </c>
      <c r="F69" s="75" t="s">
        <v>211</v>
      </c>
      <c r="G69" s="223"/>
      <c r="H69" s="75" t="s">
        <v>305</v>
      </c>
      <c r="I69" s="223" t="s">
        <v>304</v>
      </c>
    </row>
    <row r="70" spans="5:9" x14ac:dyDescent="0.25">
      <c r="E70" s="537" t="s">
        <v>410</v>
      </c>
      <c r="F70" s="75" t="s">
        <v>211</v>
      </c>
      <c r="G70" s="75" t="s">
        <v>306</v>
      </c>
      <c r="H70" s="75" t="s">
        <v>305</v>
      </c>
      <c r="I70" s="75" t="s">
        <v>293</v>
      </c>
    </row>
    <row r="71" spans="5:9" x14ac:dyDescent="0.25">
      <c r="E71" s="537" t="s">
        <v>410</v>
      </c>
      <c r="F71" s="223" t="s">
        <v>212</v>
      </c>
      <c r="G71" s="223"/>
      <c r="H71" s="75" t="s">
        <v>307</v>
      </c>
      <c r="I71" s="75" t="s">
        <v>308</v>
      </c>
    </row>
    <row r="72" spans="5:9" x14ac:dyDescent="0.25">
      <c r="E72" s="537" t="s">
        <v>410</v>
      </c>
      <c r="F72" s="223" t="s">
        <v>212</v>
      </c>
      <c r="G72" s="75">
        <v>2</v>
      </c>
      <c r="H72" s="75" t="s">
        <v>307</v>
      </c>
      <c r="I72" s="75" t="s">
        <v>293</v>
      </c>
    </row>
    <row r="73" spans="5:9" x14ac:dyDescent="0.25">
      <c r="E73" s="537" t="s">
        <v>410</v>
      </c>
      <c r="F73" s="223" t="s">
        <v>313</v>
      </c>
      <c r="G73" s="75"/>
      <c r="H73" s="501" t="s">
        <v>311</v>
      </c>
      <c r="I73" s="75" t="s">
        <v>344</v>
      </c>
    </row>
    <row r="74" spans="5:9" x14ac:dyDescent="0.25">
      <c r="E74" s="537" t="s">
        <v>410</v>
      </c>
      <c r="F74" s="223" t="s">
        <v>80</v>
      </c>
      <c r="G74" s="75"/>
      <c r="H74" s="75" t="s">
        <v>27</v>
      </c>
      <c r="I74" s="75" t="s">
        <v>315</v>
      </c>
    </row>
    <row r="75" spans="5:9" x14ac:dyDescent="0.25">
      <c r="E75" s="538" t="s">
        <v>410</v>
      </c>
      <c r="F75" s="223" t="s">
        <v>190</v>
      </c>
      <c r="G75" s="539"/>
      <c r="H75" s="75" t="s">
        <v>640</v>
      </c>
      <c r="I75" s="226" t="s">
        <v>641</v>
      </c>
    </row>
    <row r="76" spans="5:9" x14ac:dyDescent="0.25">
      <c r="E76" s="538" t="s">
        <v>410</v>
      </c>
      <c r="F76" s="223" t="s">
        <v>190</v>
      </c>
      <c r="G76" s="75" t="s">
        <v>60</v>
      </c>
      <c r="H76" s="75" t="s">
        <v>640</v>
      </c>
      <c r="I76" s="75" t="s">
        <v>293</v>
      </c>
    </row>
    <row r="77" spans="5:9" x14ac:dyDescent="0.25">
      <c r="E77" s="537" t="s">
        <v>410</v>
      </c>
      <c r="F77" s="223" t="s">
        <v>80</v>
      </c>
      <c r="G77" s="75">
        <v>3</v>
      </c>
      <c r="H77" s="75" t="s">
        <v>27</v>
      </c>
      <c r="I77" s="75" t="s">
        <v>293</v>
      </c>
    </row>
    <row r="78" spans="5:9" x14ac:dyDescent="0.25">
      <c r="E78" s="1943" t="s">
        <v>410</v>
      </c>
      <c r="F78" s="75" t="s">
        <v>391</v>
      </c>
      <c r="G78" s="76">
        <v>2</v>
      </c>
      <c r="H78" s="1270"/>
      <c r="I78" s="1938" t="s">
        <v>395</v>
      </c>
    </row>
    <row r="79" spans="5:9" x14ac:dyDescent="0.25">
      <c r="E79" s="1943"/>
      <c r="F79" s="75" t="s">
        <v>392</v>
      </c>
      <c r="G79" s="76" t="s">
        <v>616</v>
      </c>
      <c r="H79" s="1271"/>
      <c r="I79" s="1219"/>
    </row>
    <row r="80" spans="5:9" x14ac:dyDescent="0.25">
      <c r="E80" s="1943" t="s">
        <v>410</v>
      </c>
      <c r="F80" s="75" t="s">
        <v>391</v>
      </c>
      <c r="G80" s="76">
        <v>1</v>
      </c>
      <c r="H80" s="1270"/>
      <c r="I80" s="1938" t="s">
        <v>395</v>
      </c>
    </row>
    <row r="81" spans="5:9" x14ac:dyDescent="0.25">
      <c r="E81" s="1943"/>
      <c r="F81" s="75" t="s">
        <v>392</v>
      </c>
      <c r="G81" s="76" t="s">
        <v>617</v>
      </c>
      <c r="H81" s="1271"/>
      <c r="I81" s="1219"/>
    </row>
    <row r="82" spans="5:9" ht="15" customHeight="1" x14ac:dyDescent="0.25">
      <c r="E82" s="227"/>
      <c r="F82" s="495"/>
      <c r="G82" s="127"/>
      <c r="H82" s="127"/>
      <c r="I82" s="127"/>
    </row>
    <row r="83" spans="5:9" x14ac:dyDescent="0.25">
      <c r="E83" s="1278" t="s">
        <v>411</v>
      </c>
      <c r="F83" s="115" t="s">
        <v>207</v>
      </c>
      <c r="G83" s="115" t="s">
        <v>27</v>
      </c>
      <c r="H83" s="1939" t="s">
        <v>1199</v>
      </c>
      <c r="I83" s="1241"/>
    </row>
    <row r="84" spans="5:9" x14ac:dyDescent="0.25">
      <c r="E84" s="1278"/>
      <c r="F84" s="121" t="s">
        <v>233</v>
      </c>
      <c r="G84" s="121" t="s">
        <v>374</v>
      </c>
      <c r="H84" s="1940"/>
      <c r="I84" s="1241"/>
    </row>
    <row r="85" spans="5:9" x14ac:dyDescent="0.25">
      <c r="E85" s="1278"/>
      <c r="F85" s="121" t="s">
        <v>357</v>
      </c>
      <c r="G85" s="121" t="s">
        <v>374</v>
      </c>
      <c r="H85" s="1941"/>
      <c r="I85" s="1241"/>
    </row>
    <row r="86" spans="5:9" ht="15" customHeight="1" x14ac:dyDescent="0.25">
      <c r="E86" s="1278" t="s">
        <v>411</v>
      </c>
      <c r="F86" s="75" t="s">
        <v>207</v>
      </c>
      <c r="G86" s="75" t="s">
        <v>608</v>
      </c>
      <c r="H86" s="1270"/>
      <c r="I86" s="1241"/>
    </row>
    <row r="87" spans="5:9" ht="15" customHeight="1" x14ac:dyDescent="0.25">
      <c r="E87" s="1278"/>
      <c r="F87" s="223" t="s">
        <v>233</v>
      </c>
      <c r="G87" s="223" t="s">
        <v>371</v>
      </c>
      <c r="H87" s="1942"/>
      <c r="I87" s="1241"/>
    </row>
    <row r="88" spans="5:9" ht="15" customHeight="1" x14ac:dyDescent="0.25">
      <c r="E88" s="1278"/>
      <c r="F88" s="483" t="s">
        <v>234</v>
      </c>
      <c r="G88" s="223" t="s">
        <v>609</v>
      </c>
      <c r="H88" s="1942"/>
      <c r="I88" s="1241"/>
    </row>
    <row r="89" spans="5:9" ht="15" customHeight="1" x14ac:dyDescent="0.25">
      <c r="E89" s="1278"/>
      <c r="F89" s="223" t="s">
        <v>235</v>
      </c>
      <c r="G89" s="223" t="s">
        <v>610</v>
      </c>
      <c r="H89" s="1271"/>
      <c r="I89" s="1219"/>
    </row>
    <row r="90" spans="5:9" ht="27" customHeight="1" x14ac:dyDescent="0.25">
      <c r="E90" s="227"/>
      <c r="F90" s="495"/>
      <c r="G90" s="127"/>
      <c r="H90" s="127"/>
      <c r="I90" s="127"/>
    </row>
    <row r="91" spans="5:9" ht="27" customHeight="1" x14ac:dyDescent="0.25">
      <c r="E91" s="1938" t="s">
        <v>705</v>
      </c>
      <c r="F91" s="75" t="s">
        <v>392</v>
      </c>
      <c r="G91" s="75">
        <v>1</v>
      </c>
      <c r="H91" s="103" t="s">
        <v>390</v>
      </c>
      <c r="I91" s="1938" t="s">
        <v>602</v>
      </c>
    </row>
    <row r="92" spans="5:9" ht="27" customHeight="1" x14ac:dyDescent="0.25">
      <c r="E92" s="1219"/>
      <c r="F92" s="223" t="s">
        <v>288</v>
      </c>
      <c r="G92" s="496">
        <v>41628</v>
      </c>
      <c r="H92" s="223" t="s">
        <v>311</v>
      </c>
      <c r="I92" s="1241"/>
    </row>
    <row r="93" spans="5:9" ht="27" customHeight="1" x14ac:dyDescent="0.25">
      <c r="E93" s="1938" t="s">
        <v>705</v>
      </c>
      <c r="F93" s="75" t="s">
        <v>392</v>
      </c>
      <c r="G93" s="75">
        <v>2</v>
      </c>
      <c r="H93" s="103" t="s">
        <v>390</v>
      </c>
      <c r="I93" s="1241"/>
    </row>
    <row r="94" spans="5:9" ht="22.5" x14ac:dyDescent="0.25">
      <c r="E94" s="1219"/>
      <c r="F94" s="483" t="s">
        <v>314</v>
      </c>
      <c r="G94" s="496">
        <v>41628</v>
      </c>
      <c r="H94" s="223" t="s">
        <v>311</v>
      </c>
      <c r="I94" s="1241"/>
    </row>
    <row r="95" spans="5:9" x14ac:dyDescent="0.25">
      <c r="E95" s="1938" t="s">
        <v>705</v>
      </c>
      <c r="F95" s="75" t="s">
        <v>392</v>
      </c>
      <c r="G95" s="75">
        <v>3</v>
      </c>
      <c r="H95" s="103" t="s">
        <v>390</v>
      </c>
      <c r="I95" s="1241"/>
    </row>
    <row r="96" spans="5:9" x14ac:dyDescent="0.25">
      <c r="E96" s="1219"/>
      <c r="F96" s="223" t="s">
        <v>312</v>
      </c>
      <c r="G96" s="496">
        <v>41628</v>
      </c>
      <c r="H96" s="223" t="s">
        <v>311</v>
      </c>
      <c r="I96" s="1241"/>
    </row>
    <row r="97" spans="5:9" x14ac:dyDescent="0.25">
      <c r="E97" s="1938" t="s">
        <v>705</v>
      </c>
      <c r="F97" s="75" t="s">
        <v>392</v>
      </c>
      <c r="G97" s="75">
        <v>4</v>
      </c>
      <c r="H97" s="103" t="s">
        <v>390</v>
      </c>
      <c r="I97" s="1241"/>
    </row>
    <row r="98" spans="5:9" x14ac:dyDescent="0.25">
      <c r="E98" s="1219"/>
      <c r="F98" s="223" t="s">
        <v>312</v>
      </c>
      <c r="G98" s="496">
        <v>41628</v>
      </c>
      <c r="H98" s="223" t="s">
        <v>311</v>
      </c>
      <c r="I98" s="1219"/>
    </row>
    <row r="99" spans="5:9" x14ac:dyDescent="0.25">
      <c r="E99" s="127"/>
      <c r="F99" s="495"/>
      <c r="G99" s="497"/>
      <c r="H99" s="495"/>
      <c r="I99" s="127"/>
    </row>
    <row r="100" spans="5:9" ht="14.45" customHeight="1" x14ac:dyDescent="0.25">
      <c r="E100" s="1938" t="s">
        <v>706</v>
      </c>
      <c r="F100" s="75" t="s">
        <v>392</v>
      </c>
      <c r="G100" s="75">
        <v>1</v>
      </c>
      <c r="H100" s="103" t="s">
        <v>390</v>
      </c>
      <c r="I100" s="1218" t="s">
        <v>2646</v>
      </c>
    </row>
    <row r="101" spans="5:9" x14ac:dyDescent="0.25">
      <c r="E101" s="1219"/>
      <c r="F101" s="75" t="s">
        <v>288</v>
      </c>
      <c r="G101" s="496">
        <v>41628</v>
      </c>
      <c r="H101" s="75" t="s">
        <v>311</v>
      </c>
      <c r="I101" s="1241"/>
    </row>
    <row r="102" spans="5:9" x14ac:dyDescent="0.25">
      <c r="E102" s="1938" t="s">
        <v>706</v>
      </c>
      <c r="F102" s="75" t="s">
        <v>392</v>
      </c>
      <c r="G102" s="75">
        <v>2</v>
      </c>
      <c r="H102" s="103" t="s">
        <v>390</v>
      </c>
      <c r="I102" s="1241"/>
    </row>
    <row r="103" spans="5:9" ht="22.5" x14ac:dyDescent="0.25">
      <c r="E103" s="1219"/>
      <c r="F103" s="484" t="s">
        <v>314</v>
      </c>
      <c r="G103" s="496">
        <v>41628</v>
      </c>
      <c r="H103" s="75" t="s">
        <v>311</v>
      </c>
      <c r="I103" s="1241"/>
    </row>
    <row r="104" spans="5:9" x14ac:dyDescent="0.25">
      <c r="E104" s="1938" t="s">
        <v>706</v>
      </c>
      <c r="F104" s="75" t="s">
        <v>392</v>
      </c>
      <c r="G104" s="75">
        <v>3</v>
      </c>
      <c r="H104" s="103" t="s">
        <v>390</v>
      </c>
      <c r="I104" s="1241"/>
    </row>
    <row r="105" spans="5:9" x14ac:dyDescent="0.25">
      <c r="E105" s="1219"/>
      <c r="F105" s="75" t="s">
        <v>312</v>
      </c>
      <c r="G105" s="496">
        <v>41628</v>
      </c>
      <c r="H105" s="75" t="s">
        <v>311</v>
      </c>
      <c r="I105" s="1241"/>
    </row>
    <row r="106" spans="5:9" x14ac:dyDescent="0.25">
      <c r="E106" s="1938" t="s">
        <v>706</v>
      </c>
      <c r="F106" s="75" t="s">
        <v>392</v>
      </c>
      <c r="G106" s="75">
        <v>4</v>
      </c>
      <c r="H106" s="103" t="s">
        <v>390</v>
      </c>
      <c r="I106" s="1241"/>
    </row>
    <row r="107" spans="5:9" x14ac:dyDescent="0.25">
      <c r="E107" s="1219"/>
      <c r="F107" s="75" t="s">
        <v>312</v>
      </c>
      <c r="G107" s="496">
        <v>41628</v>
      </c>
      <c r="H107" s="75" t="s">
        <v>311</v>
      </c>
      <c r="I107" s="1219"/>
    </row>
    <row r="108" spans="5:9" x14ac:dyDescent="0.25">
      <c r="E108" s="127"/>
      <c r="F108" s="127"/>
      <c r="G108" s="497"/>
      <c r="H108" s="127"/>
      <c r="I108" s="127"/>
    </row>
    <row r="109" spans="5:9" x14ac:dyDescent="0.25">
      <c r="E109" s="1938" t="s">
        <v>630</v>
      </c>
      <c r="F109" s="75" t="s">
        <v>392</v>
      </c>
      <c r="G109" s="75">
        <v>1</v>
      </c>
      <c r="H109" s="103" t="s">
        <v>390</v>
      </c>
      <c r="I109" s="1938" t="s">
        <v>414</v>
      </c>
    </row>
    <row r="110" spans="5:9" x14ac:dyDescent="0.25">
      <c r="E110" s="1219"/>
      <c r="F110" s="223" t="s">
        <v>239</v>
      </c>
      <c r="G110" s="496" t="s">
        <v>632</v>
      </c>
      <c r="H110" s="223" t="s">
        <v>321</v>
      </c>
      <c r="I110" s="1241"/>
    </row>
    <row r="111" spans="5:9" x14ac:dyDescent="0.25">
      <c r="E111" s="1938" t="s">
        <v>630</v>
      </c>
      <c r="F111" s="75" t="s">
        <v>392</v>
      </c>
      <c r="G111" s="75">
        <v>2</v>
      </c>
      <c r="H111" s="103" t="s">
        <v>390</v>
      </c>
      <c r="I111" s="1241"/>
    </row>
    <row r="112" spans="5:9" x14ac:dyDescent="0.25">
      <c r="E112" s="1219"/>
      <c r="F112" s="223" t="s">
        <v>79</v>
      </c>
      <c r="G112" s="496" t="s">
        <v>632</v>
      </c>
      <c r="H112" s="223" t="s">
        <v>321</v>
      </c>
      <c r="I112" s="1241"/>
    </row>
    <row r="113" spans="5:9" x14ac:dyDescent="0.25">
      <c r="E113" s="1938" t="s">
        <v>630</v>
      </c>
      <c r="F113" s="75" t="s">
        <v>392</v>
      </c>
      <c r="G113" s="75">
        <v>3</v>
      </c>
      <c r="H113" s="103" t="s">
        <v>390</v>
      </c>
      <c r="I113" s="1241"/>
    </row>
    <row r="114" spans="5:9" x14ac:dyDescent="0.25">
      <c r="E114" s="1219"/>
      <c r="F114" s="223" t="s">
        <v>79</v>
      </c>
      <c r="G114" s="496" t="s">
        <v>632</v>
      </c>
      <c r="H114" s="223" t="s">
        <v>321</v>
      </c>
      <c r="I114" s="1241"/>
    </row>
    <row r="115" spans="5:9" x14ac:dyDescent="0.25">
      <c r="E115" s="1938" t="s">
        <v>630</v>
      </c>
      <c r="F115" s="75" t="s">
        <v>392</v>
      </c>
      <c r="G115" s="75">
        <v>4</v>
      </c>
      <c r="H115" s="103" t="s">
        <v>390</v>
      </c>
      <c r="I115" s="1241"/>
    </row>
    <row r="116" spans="5:9" x14ac:dyDescent="0.25">
      <c r="E116" s="1219"/>
      <c r="F116" s="223" t="s">
        <v>79</v>
      </c>
      <c r="G116" s="496" t="s">
        <v>632</v>
      </c>
      <c r="H116" s="223" t="s">
        <v>321</v>
      </c>
      <c r="I116" s="1219"/>
    </row>
    <row r="117" spans="5:9" x14ac:dyDescent="0.25">
      <c r="E117" s="494"/>
      <c r="F117" s="494"/>
      <c r="G117" s="494"/>
      <c r="H117" s="494"/>
      <c r="I117" s="514"/>
    </row>
    <row r="118" spans="5:9" x14ac:dyDescent="0.25">
      <c r="E118" s="76" t="s">
        <v>631</v>
      </c>
      <c r="F118" s="75" t="s">
        <v>391</v>
      </c>
      <c r="G118" s="76">
        <v>2</v>
      </c>
      <c r="H118" s="76" t="s">
        <v>393</v>
      </c>
      <c r="I118" s="223" t="s">
        <v>1029</v>
      </c>
    </row>
    <row r="120" spans="5:9" x14ac:dyDescent="0.25">
      <c r="E120" s="75" t="s">
        <v>926</v>
      </c>
      <c r="F120" s="75" t="s">
        <v>219</v>
      </c>
      <c r="G120" s="75">
        <v>0</v>
      </c>
      <c r="H120" s="75" t="s">
        <v>310</v>
      </c>
      <c r="I120" s="223" t="s">
        <v>3286</v>
      </c>
    </row>
    <row r="121" spans="5:9" x14ac:dyDescent="0.25">
      <c r="E121" s="63"/>
      <c r="F121" s="63"/>
      <c r="G121" s="63"/>
      <c r="H121" s="63"/>
      <c r="I121" s="499"/>
    </row>
    <row r="122" spans="5:9" x14ac:dyDescent="0.25">
      <c r="E122" s="63"/>
      <c r="F122" s="63"/>
      <c r="G122" s="63"/>
      <c r="H122" s="63"/>
      <c r="I122" s="499"/>
    </row>
    <row r="123" spans="5:9" x14ac:dyDescent="0.25">
      <c r="E123" s="63"/>
      <c r="F123" s="63"/>
      <c r="G123" s="63"/>
      <c r="H123" s="63"/>
      <c r="I123" s="499"/>
    </row>
    <row r="124" spans="5:9" x14ac:dyDescent="0.25">
      <c r="E124" s="63"/>
      <c r="F124" s="63"/>
      <c r="G124" s="63"/>
      <c r="H124" s="63"/>
      <c r="I124" s="499"/>
    </row>
    <row r="125" spans="5:9" x14ac:dyDescent="0.25">
      <c r="E125" s="63"/>
      <c r="F125" s="63"/>
      <c r="G125" s="63"/>
      <c r="H125" s="63"/>
      <c r="I125" s="499"/>
    </row>
    <row r="126" spans="5:9" x14ac:dyDescent="0.25">
      <c r="E126" s="63"/>
      <c r="F126" s="63"/>
      <c r="G126" s="63"/>
      <c r="H126" s="63"/>
      <c r="I126" s="499"/>
    </row>
    <row r="127" spans="5:9" x14ac:dyDescent="0.25">
      <c r="E127" s="63"/>
      <c r="F127" s="63"/>
      <c r="G127" s="63"/>
      <c r="H127" s="63"/>
      <c r="I127" s="499"/>
    </row>
    <row r="128" spans="5:9" x14ac:dyDescent="0.25">
      <c r="E128" s="63"/>
      <c r="F128" s="63"/>
      <c r="G128" s="63"/>
      <c r="H128" s="63"/>
      <c r="I128" s="499"/>
    </row>
    <row r="129" spans="5:9" x14ac:dyDescent="0.25">
      <c r="E129" s="63"/>
      <c r="F129" s="63"/>
      <c r="G129" s="63"/>
      <c r="H129" s="63"/>
      <c r="I129" s="499"/>
    </row>
    <row r="130" spans="5:9" x14ac:dyDescent="0.25">
      <c r="E130" s="1251" t="s">
        <v>348</v>
      </c>
      <c r="F130" s="115" t="s">
        <v>398</v>
      </c>
      <c r="G130" s="1251" t="s">
        <v>683</v>
      </c>
      <c r="H130" s="1250" t="s">
        <v>684</v>
      </c>
      <c r="I130" s="499"/>
    </row>
    <row r="131" spans="5:9" x14ac:dyDescent="0.25">
      <c r="E131" s="1251"/>
      <c r="F131" s="540" t="s">
        <v>699</v>
      </c>
      <c r="G131" s="1251"/>
      <c r="H131" s="1251"/>
      <c r="I131" s="499"/>
    </row>
    <row r="132" spans="5:9" x14ac:dyDescent="0.25">
      <c r="E132" s="1251" t="s">
        <v>348</v>
      </c>
      <c r="F132" s="115" t="s">
        <v>398</v>
      </c>
      <c r="G132" s="1250" t="s">
        <v>685</v>
      </c>
      <c r="H132" s="1250" t="s">
        <v>686</v>
      </c>
      <c r="I132" s="499"/>
    </row>
    <row r="133" spans="5:9" x14ac:dyDescent="0.25">
      <c r="E133" s="1251"/>
      <c r="F133" s="540" t="s">
        <v>699</v>
      </c>
      <c r="G133" s="1251"/>
      <c r="H133" s="1251"/>
      <c r="I133" s="499"/>
    </row>
    <row r="134" spans="5:9" x14ac:dyDescent="0.25">
      <c r="E134" s="63"/>
      <c r="F134" s="535"/>
      <c r="G134" s="63"/>
      <c r="H134" s="63"/>
      <c r="I134" s="499"/>
    </row>
    <row r="142" spans="5:9" ht="15.75" thickBot="1" x14ac:dyDescent="0.3"/>
    <row r="143" spans="5:9" s="486" customFormat="1" thickTop="1" x14ac:dyDescent="0.25">
      <c r="E143" s="1283" t="s">
        <v>687</v>
      </c>
      <c r="F143" s="500" t="s">
        <v>357</v>
      </c>
      <c r="G143" s="500" t="s">
        <v>419</v>
      </c>
      <c r="H143" s="1230" t="s">
        <v>1124</v>
      </c>
    </row>
    <row r="144" spans="5:9" s="486" customFormat="1" ht="14.25" x14ac:dyDescent="0.25">
      <c r="E144" s="1284"/>
      <c r="F144" s="501" t="s">
        <v>237</v>
      </c>
      <c r="G144" s="502" t="s">
        <v>609</v>
      </c>
      <c r="H144" s="1287"/>
    </row>
    <row r="145" spans="5:8" s="486" customFormat="1" ht="15" customHeight="1" x14ac:dyDescent="0.25">
      <c r="E145" s="1285"/>
      <c r="F145" s="501" t="s">
        <v>238</v>
      </c>
      <c r="G145" s="121" t="s">
        <v>418</v>
      </c>
      <c r="H145" s="1287"/>
    </row>
    <row r="146" spans="5:8" s="486" customFormat="1" ht="15" customHeight="1" x14ac:dyDescent="0.25">
      <c r="E146" s="1220" t="s">
        <v>687</v>
      </c>
      <c r="F146" s="121" t="s">
        <v>357</v>
      </c>
      <c r="G146" s="121" t="s">
        <v>1125</v>
      </c>
      <c r="H146" s="1287"/>
    </row>
    <row r="147" spans="5:8" s="486" customFormat="1" ht="15" customHeight="1" x14ac:dyDescent="0.25">
      <c r="E147" s="1221"/>
      <c r="F147" s="121" t="s">
        <v>233</v>
      </c>
      <c r="G147" s="121" t="s">
        <v>601</v>
      </c>
      <c r="H147" s="1287"/>
    </row>
    <row r="148" spans="5:8" s="486" customFormat="1" ht="15" customHeight="1" x14ac:dyDescent="0.25">
      <c r="E148" s="1221"/>
      <c r="F148" s="121" t="s">
        <v>237</v>
      </c>
      <c r="G148" s="121" t="s">
        <v>609</v>
      </c>
      <c r="H148" s="1287"/>
    </row>
    <row r="149" spans="5:8" s="486" customFormat="1" ht="15" customHeight="1" x14ac:dyDescent="0.25">
      <c r="E149" s="1221"/>
      <c r="F149" s="121" t="s">
        <v>238</v>
      </c>
      <c r="G149" s="121" t="s">
        <v>3763</v>
      </c>
      <c r="H149" s="1287"/>
    </row>
    <row r="150" spans="5:8" s="486" customFormat="1" ht="14.25" x14ac:dyDescent="0.25">
      <c r="E150" s="1286" t="s">
        <v>688</v>
      </c>
      <c r="F150" s="503" t="s">
        <v>233</v>
      </c>
      <c r="G150" s="503" t="s">
        <v>419</v>
      </c>
      <c r="H150" s="1287"/>
    </row>
    <row r="151" spans="5:8" s="486" customFormat="1" ht="14.25" x14ac:dyDescent="0.25">
      <c r="E151" s="1284"/>
      <c r="F151" s="503" t="s">
        <v>234</v>
      </c>
      <c r="G151" s="504" t="s">
        <v>609</v>
      </c>
      <c r="H151" s="1287"/>
    </row>
    <row r="152" spans="5:8" s="486" customFormat="1" ht="14.25" x14ac:dyDescent="0.25">
      <c r="E152" s="1284"/>
      <c r="F152" s="503" t="s">
        <v>235</v>
      </c>
      <c r="G152" s="121" t="s">
        <v>418</v>
      </c>
      <c r="H152" s="1287"/>
    </row>
    <row r="153" spans="5:8" s="486" customFormat="1" ht="14.25" x14ac:dyDescent="0.25">
      <c r="E153" s="1220" t="s">
        <v>1222</v>
      </c>
      <c r="F153" s="121" t="s">
        <v>233</v>
      </c>
      <c r="G153" s="121" t="s">
        <v>601</v>
      </c>
      <c r="H153" s="1287"/>
    </row>
    <row r="154" spans="5:8" s="486" customFormat="1" ht="15" customHeight="1" x14ac:dyDescent="0.25">
      <c r="E154" s="1221"/>
      <c r="F154" s="121" t="s">
        <v>357</v>
      </c>
      <c r="G154" s="121" t="s">
        <v>1197</v>
      </c>
      <c r="H154" s="1287"/>
    </row>
    <row r="155" spans="5:8" s="486" customFormat="1" ht="15" customHeight="1" x14ac:dyDescent="0.25">
      <c r="E155" s="1221"/>
      <c r="F155" s="121" t="s">
        <v>1200</v>
      </c>
      <c r="G155" s="121"/>
      <c r="H155" s="1287"/>
    </row>
    <row r="156" spans="5:8" s="486" customFormat="1" ht="15" customHeight="1" x14ac:dyDescent="0.25">
      <c r="E156" s="1221"/>
      <c r="F156" s="121" t="s">
        <v>234</v>
      </c>
      <c r="G156" s="121" t="s">
        <v>1221</v>
      </c>
      <c r="H156" s="1287"/>
    </row>
    <row r="157" spans="5:8" s="486" customFormat="1" ht="15.75" customHeight="1" thickBot="1" x14ac:dyDescent="0.3">
      <c r="E157" s="1932"/>
      <c r="F157" s="121" t="s">
        <v>235</v>
      </c>
      <c r="G157" s="121" t="s">
        <v>418</v>
      </c>
      <c r="H157" s="1981"/>
    </row>
    <row r="158" spans="5:8" s="486" customFormat="1" thickTop="1" x14ac:dyDescent="0.25">
      <c r="E158" s="1283" t="s">
        <v>687</v>
      </c>
      <c r="F158" s="506" t="s">
        <v>357</v>
      </c>
      <c r="G158" s="506" t="s">
        <v>420</v>
      </c>
      <c r="H158" s="1935" t="s">
        <v>421</v>
      </c>
    </row>
    <row r="159" spans="5:8" s="486" customFormat="1" ht="15" customHeight="1" x14ac:dyDescent="0.25">
      <c r="E159" s="1284"/>
      <c r="F159" s="503" t="s">
        <v>237</v>
      </c>
      <c r="G159" s="504" t="s">
        <v>609</v>
      </c>
      <c r="H159" s="1231"/>
    </row>
    <row r="160" spans="5:8" s="486" customFormat="1" ht="15" customHeight="1" x14ac:dyDescent="0.25">
      <c r="E160" s="1285"/>
      <c r="F160" s="503" t="s">
        <v>238</v>
      </c>
      <c r="G160" s="121" t="s">
        <v>418</v>
      </c>
      <c r="H160" s="1231"/>
    </row>
    <row r="161" spans="5:8" s="486" customFormat="1" ht="15" customHeight="1" x14ac:dyDescent="0.25">
      <c r="E161" s="1220" t="s">
        <v>687</v>
      </c>
      <c r="F161" s="121" t="s">
        <v>357</v>
      </c>
      <c r="G161" s="121" t="s">
        <v>1125</v>
      </c>
      <c r="H161" s="1231"/>
    </row>
    <row r="162" spans="5:8" s="486" customFormat="1" ht="15" customHeight="1" x14ac:dyDescent="0.25">
      <c r="E162" s="1221"/>
      <c r="F162" s="121" t="s">
        <v>233</v>
      </c>
      <c r="G162" s="121" t="s">
        <v>420</v>
      </c>
      <c r="H162" s="1231"/>
    </row>
    <row r="163" spans="5:8" s="486" customFormat="1" ht="15" customHeight="1" x14ac:dyDescent="0.25">
      <c r="E163" s="1221"/>
      <c r="F163" s="121" t="s">
        <v>237</v>
      </c>
      <c r="G163" s="121" t="s">
        <v>609</v>
      </c>
      <c r="H163" s="1231"/>
    </row>
    <row r="164" spans="5:8" s="486" customFormat="1" ht="15" customHeight="1" x14ac:dyDescent="0.25">
      <c r="E164" s="1221"/>
      <c r="F164" s="121" t="s">
        <v>238</v>
      </c>
      <c r="G164" s="121" t="s">
        <v>3763</v>
      </c>
      <c r="H164" s="1231"/>
    </row>
    <row r="165" spans="5:8" s="486" customFormat="1" ht="15" customHeight="1" x14ac:dyDescent="0.25">
      <c r="E165" s="1286" t="s">
        <v>688</v>
      </c>
      <c r="F165" s="503" t="s">
        <v>233</v>
      </c>
      <c r="G165" s="503" t="s">
        <v>420</v>
      </c>
      <c r="H165" s="1231"/>
    </row>
    <row r="166" spans="5:8" s="486" customFormat="1" ht="15" customHeight="1" x14ac:dyDescent="0.25">
      <c r="E166" s="1284"/>
      <c r="F166" s="503" t="s">
        <v>234</v>
      </c>
      <c r="G166" s="504" t="s">
        <v>609</v>
      </c>
      <c r="H166" s="1231"/>
    </row>
    <row r="167" spans="5:8" s="486" customFormat="1" ht="15" customHeight="1" x14ac:dyDescent="0.25">
      <c r="E167" s="1284"/>
      <c r="F167" s="507" t="s">
        <v>710</v>
      </c>
      <c r="G167" s="121" t="s">
        <v>418</v>
      </c>
      <c r="H167" s="1231"/>
    </row>
    <row r="168" spans="5:8" s="486" customFormat="1" ht="15" customHeight="1" x14ac:dyDescent="0.25">
      <c r="E168" s="1220" t="s">
        <v>1222</v>
      </c>
      <c r="F168" s="121" t="s">
        <v>233</v>
      </c>
      <c r="G168" s="121" t="s">
        <v>420</v>
      </c>
      <c r="H168" s="1231"/>
    </row>
    <row r="169" spans="5:8" s="486" customFormat="1" ht="15" customHeight="1" x14ac:dyDescent="0.25">
      <c r="E169" s="1221"/>
      <c r="F169" s="115" t="s">
        <v>357</v>
      </c>
      <c r="G169" s="115" t="s">
        <v>1198</v>
      </c>
      <c r="H169" s="1231"/>
    </row>
    <row r="170" spans="5:8" s="486" customFormat="1" ht="15" customHeight="1" x14ac:dyDescent="0.25">
      <c r="E170" s="1221"/>
      <c r="F170" s="121" t="s">
        <v>1201</v>
      </c>
      <c r="G170" s="1161"/>
      <c r="H170" s="1231"/>
    </row>
    <row r="171" spans="5:8" s="486" customFormat="1" ht="15" customHeight="1" x14ac:dyDescent="0.25">
      <c r="E171" s="1221"/>
      <c r="F171" s="121" t="s">
        <v>234</v>
      </c>
      <c r="G171" s="121" t="s">
        <v>1221</v>
      </c>
      <c r="H171" s="1231"/>
    </row>
    <row r="172" spans="5:8" s="486" customFormat="1" ht="15" customHeight="1" thickBot="1" x14ac:dyDescent="0.3">
      <c r="E172" s="1932"/>
      <c r="F172" s="121" t="s">
        <v>235</v>
      </c>
      <c r="G172" s="121" t="s">
        <v>418</v>
      </c>
      <c r="H172" s="1232"/>
    </row>
    <row r="173" spans="5:8" ht="15.75" thickTop="1" x14ac:dyDescent="0.25">
      <c r="E173" s="1226" t="s">
        <v>689</v>
      </c>
      <c r="F173" s="506" t="s">
        <v>237</v>
      </c>
      <c r="G173" s="506" t="s">
        <v>3762</v>
      </c>
      <c r="H173" s="1935" t="s">
        <v>422</v>
      </c>
    </row>
    <row r="174" spans="5:8" ht="15.75" thickBot="1" x14ac:dyDescent="0.3">
      <c r="E174" s="1227"/>
      <c r="F174" s="503" t="s">
        <v>238</v>
      </c>
      <c r="G174" s="121" t="s">
        <v>418</v>
      </c>
      <c r="H174" s="1231"/>
    </row>
    <row r="175" spans="5:8" ht="15.75" thickTop="1" x14ac:dyDescent="0.25">
      <c r="E175" s="1228" t="s">
        <v>712</v>
      </c>
      <c r="F175" s="121" t="s">
        <v>234</v>
      </c>
      <c r="G175" s="506" t="s">
        <v>3762</v>
      </c>
      <c r="H175" s="1231"/>
    </row>
    <row r="176" spans="5:8" x14ac:dyDescent="0.25">
      <c r="E176" s="1228"/>
      <c r="F176" s="121" t="s">
        <v>235</v>
      </c>
      <c r="G176" s="121" t="s">
        <v>418</v>
      </c>
      <c r="H176" s="1231"/>
    </row>
    <row r="177" spans="5:9" ht="21" customHeight="1" thickBot="1" x14ac:dyDescent="0.3">
      <c r="E177" s="1228"/>
      <c r="F177" s="115" t="s">
        <v>238</v>
      </c>
      <c r="G177" s="121" t="s">
        <v>418</v>
      </c>
      <c r="H177" s="1231"/>
    </row>
    <row r="178" spans="5:9" ht="15" customHeight="1" thickTop="1" x14ac:dyDescent="0.25">
      <c r="E178" s="1936" t="s">
        <v>711</v>
      </c>
      <c r="F178" s="121" t="s">
        <v>234</v>
      </c>
      <c r="G178" s="506" t="s">
        <v>3762</v>
      </c>
      <c r="H178" s="1231"/>
    </row>
    <row r="179" spans="5:9" ht="15.75" thickBot="1" x14ac:dyDescent="0.3">
      <c r="E179" s="1937"/>
      <c r="F179" s="121" t="s">
        <v>235</v>
      </c>
      <c r="G179" s="121" t="s">
        <v>418</v>
      </c>
      <c r="H179" s="1231"/>
    </row>
    <row r="180" spans="5:9" ht="15.75" thickTop="1" x14ac:dyDescent="0.25">
      <c r="E180" s="1220" t="s">
        <v>1222</v>
      </c>
      <c r="F180" s="121" t="s">
        <v>234</v>
      </c>
      <c r="G180" s="506" t="s">
        <v>3762</v>
      </c>
      <c r="H180" s="1231"/>
    </row>
    <row r="181" spans="5:9" x14ac:dyDescent="0.25">
      <c r="E181" s="1221"/>
      <c r="F181" s="121" t="s">
        <v>235</v>
      </c>
      <c r="G181" s="121" t="s">
        <v>418</v>
      </c>
      <c r="H181" s="1231"/>
    </row>
    <row r="182" spans="5:9" ht="15.75" thickBot="1" x14ac:dyDescent="0.3">
      <c r="E182" s="1932"/>
      <c r="F182" s="767" t="s">
        <v>238</v>
      </c>
      <c r="G182" s="121" t="s">
        <v>418</v>
      </c>
      <c r="H182" s="1231"/>
    </row>
    <row r="183" spans="5:9" ht="23.25" thickTop="1" x14ac:dyDescent="0.25">
      <c r="E183" s="508" t="s">
        <v>689</v>
      </c>
      <c r="F183" s="509" t="s">
        <v>238</v>
      </c>
      <c r="G183" s="1162" t="s">
        <v>2609</v>
      </c>
      <c r="H183" s="1933" t="s">
        <v>424</v>
      </c>
    </row>
    <row r="184" spans="5:9" ht="22.5" customHeight="1" x14ac:dyDescent="0.25">
      <c r="E184" s="1286" t="s">
        <v>711</v>
      </c>
      <c r="F184" s="505" t="s">
        <v>235</v>
      </c>
      <c r="G184" s="1233" t="s">
        <v>2618</v>
      </c>
      <c r="H184" s="1231"/>
    </row>
    <row r="185" spans="5:9" ht="26.25" customHeight="1" thickBot="1" x14ac:dyDescent="0.3">
      <c r="E185" s="1285"/>
      <c r="F185" s="505" t="s">
        <v>238</v>
      </c>
      <c r="G185" s="1934"/>
      <c r="H185" s="1231"/>
    </row>
    <row r="186" spans="5:9" ht="26.25" customHeight="1" thickTop="1" thickBot="1" x14ac:dyDescent="0.3">
      <c r="E186" s="766" t="s">
        <v>1222</v>
      </c>
      <c r="F186" s="115" t="s">
        <v>235</v>
      </c>
      <c r="G186" s="1162" t="s">
        <v>2609</v>
      </c>
      <c r="H186" s="1231"/>
    </row>
    <row r="187" spans="5:9" ht="24" thickTop="1" thickBot="1" x14ac:dyDescent="0.3">
      <c r="E187" s="510" t="s">
        <v>712</v>
      </c>
      <c r="F187" s="511" t="s">
        <v>235</v>
      </c>
      <c r="G187" s="866" t="s">
        <v>2609</v>
      </c>
      <c r="H187" s="1296"/>
    </row>
    <row r="188" spans="5:9" ht="15.75" thickTop="1" x14ac:dyDescent="0.25">
      <c r="E188" s="63"/>
      <c r="F188" s="63"/>
      <c r="G188" s="63"/>
      <c r="H188" s="63"/>
      <c r="I188" s="499"/>
    </row>
    <row r="189" spans="5:9" x14ac:dyDescent="0.25">
      <c r="E189" s="63"/>
      <c r="F189" s="63"/>
      <c r="G189" s="63"/>
      <c r="H189" s="63"/>
      <c r="I189" s="499"/>
    </row>
    <row r="190" spans="5:9" x14ac:dyDescent="0.25">
      <c r="E190" s="63"/>
      <c r="F190" s="63"/>
      <c r="G190" s="63"/>
      <c r="H190" s="63"/>
      <c r="I190" s="499"/>
    </row>
    <row r="191" spans="5:9" x14ac:dyDescent="0.25">
      <c r="E191" s="63"/>
      <c r="F191" s="63"/>
      <c r="G191" s="63"/>
      <c r="H191" s="63"/>
      <c r="I191" s="499"/>
    </row>
    <row r="211" spans="5:9" x14ac:dyDescent="0.25">
      <c r="E211" s="64"/>
      <c r="F211" s="535"/>
      <c r="G211" s="541"/>
      <c r="H211" s="69"/>
      <c r="I211" s="69"/>
    </row>
    <row r="212" spans="5:9" x14ac:dyDescent="0.25">
      <c r="E212" s="64"/>
      <c r="F212" s="535"/>
      <c r="G212" s="541"/>
      <c r="H212" s="69"/>
      <c r="I212" s="69"/>
    </row>
    <row r="213" spans="5:9" x14ac:dyDescent="0.25">
      <c r="E213" s="64"/>
      <c r="F213" s="535"/>
      <c r="G213" s="541"/>
      <c r="H213" s="69"/>
      <c r="I213" s="69"/>
    </row>
    <row r="214" spans="5:9" x14ac:dyDescent="0.25">
      <c r="E214" s="64"/>
      <c r="F214" s="535"/>
      <c r="G214" s="541"/>
      <c r="H214" s="69"/>
      <c r="I214" s="69"/>
    </row>
    <row r="215" spans="5:9" x14ac:dyDescent="0.25">
      <c r="E215" s="64"/>
      <c r="F215" s="535"/>
      <c r="G215" s="541"/>
      <c r="H215" s="69"/>
      <c r="I215" s="69"/>
    </row>
    <row r="216" spans="5:9" x14ac:dyDescent="0.25">
      <c r="E216" s="64"/>
      <c r="F216" s="535"/>
      <c r="G216" s="541"/>
      <c r="H216" s="69"/>
      <c r="I216" s="69"/>
    </row>
    <row r="217" spans="5:9" x14ac:dyDescent="0.25">
      <c r="E217" s="64"/>
      <c r="F217" s="535"/>
      <c r="G217" s="541"/>
      <c r="H217" s="69"/>
      <c r="I217" s="69"/>
    </row>
    <row r="218" spans="5:9" x14ac:dyDescent="0.25">
      <c r="E218" s="99" t="s">
        <v>406</v>
      </c>
      <c r="F218" s="542" t="s">
        <v>343</v>
      </c>
      <c r="G218" s="541"/>
      <c r="H218" s="69"/>
      <c r="I218" s="65"/>
    </row>
    <row r="219" spans="5:9" x14ac:dyDescent="0.25">
      <c r="E219" s="99" t="s">
        <v>406</v>
      </c>
      <c r="F219" s="100" t="s">
        <v>71</v>
      </c>
      <c r="G219" s="541"/>
      <c r="H219" s="69"/>
      <c r="I219" s="65"/>
    </row>
    <row r="220" spans="5:9" x14ac:dyDescent="0.25">
      <c r="E220" s="99" t="s">
        <v>406</v>
      </c>
      <c r="F220" s="100" t="s">
        <v>71</v>
      </c>
      <c r="G220" s="541"/>
      <c r="H220" s="69"/>
      <c r="I220" s="65"/>
    </row>
    <row r="221" spans="5:9" x14ac:dyDescent="0.25">
      <c r="E221" s="99" t="s">
        <v>406</v>
      </c>
      <c r="F221" s="100" t="s">
        <v>72</v>
      </c>
      <c r="G221" s="541"/>
      <c r="H221" s="69"/>
      <c r="I221" s="65"/>
    </row>
    <row r="222" spans="5:9" x14ac:dyDescent="0.25">
      <c r="E222" s="99" t="s">
        <v>406</v>
      </c>
      <c r="F222" s="100" t="s">
        <v>72</v>
      </c>
      <c r="G222" s="541"/>
      <c r="H222" s="69"/>
      <c r="I222" s="65"/>
    </row>
    <row r="223" spans="5:9" x14ac:dyDescent="0.25">
      <c r="E223" s="99" t="s">
        <v>406</v>
      </c>
      <c r="F223" s="100" t="s">
        <v>73</v>
      </c>
      <c r="G223" s="541"/>
      <c r="H223" s="69"/>
      <c r="I223" s="65"/>
    </row>
    <row r="224" spans="5:9" x14ac:dyDescent="0.25">
      <c r="E224" s="99" t="s">
        <v>406</v>
      </c>
      <c r="F224" s="100" t="s">
        <v>73</v>
      </c>
      <c r="G224" s="541"/>
      <c r="H224" s="69"/>
      <c r="I224" s="65"/>
    </row>
    <row r="225" spans="5:9" x14ac:dyDescent="0.25">
      <c r="E225" s="99" t="s">
        <v>406</v>
      </c>
      <c r="F225" s="228" t="s">
        <v>74</v>
      </c>
      <c r="G225" s="229"/>
      <c r="H225" s="230"/>
      <c r="I225" s="231"/>
    </row>
    <row r="226" spans="5:9" x14ac:dyDescent="0.25">
      <c r="E226" s="67" t="s">
        <v>350</v>
      </c>
      <c r="F226" s="60" t="s">
        <v>208</v>
      </c>
      <c r="G226" s="61" t="s">
        <v>318</v>
      </c>
      <c r="H226" s="59" t="s">
        <v>319</v>
      </c>
      <c r="I226" s="59"/>
    </row>
    <row r="227" spans="5:9" x14ac:dyDescent="0.25">
      <c r="E227" s="67" t="s">
        <v>350</v>
      </c>
      <c r="F227" s="60" t="s">
        <v>3287</v>
      </c>
      <c r="G227" s="61" t="s">
        <v>318</v>
      </c>
      <c r="H227" s="59" t="s">
        <v>319</v>
      </c>
      <c r="I227" s="59"/>
    </row>
    <row r="228" spans="5:9" x14ac:dyDescent="0.25">
      <c r="E228" s="232" t="s">
        <v>350</v>
      </c>
      <c r="F228" s="58" t="s">
        <v>3289</v>
      </c>
      <c r="G228" s="611"/>
      <c r="H228" s="611" t="s">
        <v>334</v>
      </c>
      <c r="I228" s="58" t="s">
        <v>335</v>
      </c>
    </row>
    <row r="229" spans="5:9" s="486" customFormat="1" ht="14.25" x14ac:dyDescent="0.25">
      <c r="E229" s="112" t="s">
        <v>350</v>
      </c>
      <c r="F229" s="483" t="s">
        <v>3288</v>
      </c>
      <c r="G229" s="484">
        <v>3</v>
      </c>
      <c r="H229" s="484" t="s">
        <v>334</v>
      </c>
      <c r="I229" s="483" t="s">
        <v>293</v>
      </c>
    </row>
    <row r="230" spans="5:9" s="486" customFormat="1" ht="14.25" x14ac:dyDescent="0.25">
      <c r="E230" s="232" t="s">
        <v>350</v>
      </c>
      <c r="F230" s="94" t="s">
        <v>3290</v>
      </c>
      <c r="G230" s="92" t="s">
        <v>318</v>
      </c>
      <c r="H230" s="92" t="s">
        <v>336</v>
      </c>
      <c r="I230" s="94"/>
    </row>
    <row r="231" spans="5:9" x14ac:dyDescent="0.25">
      <c r="E231" s="1163" t="s">
        <v>350</v>
      </c>
      <c r="F231" s="1164" t="s">
        <v>3290</v>
      </c>
      <c r="G231" s="1166">
        <v>79990</v>
      </c>
      <c r="H231" s="1166" t="s">
        <v>336</v>
      </c>
      <c r="I231" s="1164" t="s">
        <v>337</v>
      </c>
    </row>
    <row r="232" spans="5:9" x14ac:dyDescent="0.25">
      <c r="E232" s="1163" t="s">
        <v>350</v>
      </c>
      <c r="F232" s="1164" t="s">
        <v>3290</v>
      </c>
      <c r="G232" s="1165">
        <v>0</v>
      </c>
      <c r="H232" s="1166" t="s">
        <v>336</v>
      </c>
      <c r="I232" s="1164" t="s">
        <v>337</v>
      </c>
    </row>
    <row r="233" spans="5:9" ht="22.5" x14ac:dyDescent="0.25">
      <c r="E233" s="1982" t="s">
        <v>350</v>
      </c>
      <c r="F233" s="1144" t="s">
        <v>3768</v>
      </c>
      <c r="G233" s="1168" t="s">
        <v>3765</v>
      </c>
      <c r="H233" s="1145" t="s">
        <v>3764</v>
      </c>
      <c r="I233" s="1144" t="s">
        <v>3681</v>
      </c>
    </row>
    <row r="234" spans="5:9" x14ac:dyDescent="0.25">
      <c r="E234" s="1982"/>
      <c r="F234" s="1204" t="s">
        <v>3767</v>
      </c>
      <c r="G234" s="1205"/>
      <c r="H234" s="1206"/>
      <c r="I234" s="1167"/>
    </row>
    <row r="235" spans="5:9" ht="22.5" x14ac:dyDescent="0.25">
      <c r="E235" s="1982"/>
      <c r="F235" s="1144" t="s">
        <v>3769</v>
      </c>
      <c r="G235" s="1168" t="s">
        <v>3736</v>
      </c>
      <c r="H235" s="1146" t="s">
        <v>336</v>
      </c>
      <c r="I235" s="1207" t="s">
        <v>3757</v>
      </c>
    </row>
    <row r="236" spans="5:9" ht="22.5" x14ac:dyDescent="0.25">
      <c r="E236" s="1982"/>
      <c r="F236" s="1146" t="s">
        <v>3770</v>
      </c>
      <c r="G236" s="1168" t="s">
        <v>3737</v>
      </c>
      <c r="H236" s="1146" t="s">
        <v>336</v>
      </c>
      <c r="I236" s="1207"/>
    </row>
    <row r="237" spans="5:9" ht="22.5" x14ac:dyDescent="0.25">
      <c r="E237" s="1982"/>
      <c r="F237" s="1144" t="s">
        <v>3769</v>
      </c>
      <c r="G237" s="1168" t="s">
        <v>3760</v>
      </c>
      <c r="H237" s="1146" t="s">
        <v>336</v>
      </c>
      <c r="I237" s="1207" t="s">
        <v>3761</v>
      </c>
    </row>
    <row r="238" spans="5:9" ht="22.5" x14ac:dyDescent="0.25">
      <c r="E238" s="1982"/>
      <c r="F238" s="1146" t="s">
        <v>3771</v>
      </c>
      <c r="G238" s="1168" t="s">
        <v>3759</v>
      </c>
      <c r="H238" s="1146" t="s">
        <v>336</v>
      </c>
      <c r="I238" s="1207"/>
    </row>
    <row r="239" spans="5:9" ht="22.5" x14ac:dyDescent="0.25">
      <c r="E239" s="112" t="s">
        <v>350</v>
      </c>
      <c r="F239" s="264" t="s">
        <v>3291</v>
      </c>
      <c r="G239" s="484" t="s">
        <v>318</v>
      </c>
      <c r="H239" s="484"/>
      <c r="I239" s="483"/>
    </row>
    <row r="240" spans="5:9" ht="22.5" x14ac:dyDescent="0.25">
      <c r="E240" s="67" t="s">
        <v>350</v>
      </c>
      <c r="F240" s="60" t="s">
        <v>3292</v>
      </c>
      <c r="G240" s="61" t="s">
        <v>318</v>
      </c>
      <c r="H240" s="61" t="s">
        <v>336</v>
      </c>
      <c r="I240" s="59"/>
    </row>
    <row r="241" spans="5:9" ht="22.5" x14ac:dyDescent="0.25">
      <c r="E241" s="1982" t="s">
        <v>350</v>
      </c>
      <c r="F241" s="1147" t="s">
        <v>3292</v>
      </c>
      <c r="G241" s="1168" t="s">
        <v>3765</v>
      </c>
      <c r="H241" s="1145" t="s">
        <v>3764</v>
      </c>
      <c r="I241" s="1144" t="s">
        <v>3681</v>
      </c>
    </row>
    <row r="242" spans="5:9" x14ac:dyDescent="0.25">
      <c r="E242" s="1982"/>
      <c r="F242" s="1204" t="s">
        <v>3767</v>
      </c>
      <c r="G242" s="1205"/>
      <c r="H242" s="1206"/>
      <c r="I242" s="1167"/>
    </row>
    <row r="243" spans="5:9" ht="22.5" x14ac:dyDescent="0.25">
      <c r="E243" s="1982"/>
      <c r="F243" s="1147" t="s">
        <v>3292</v>
      </c>
      <c r="G243" s="1168" t="s">
        <v>3736</v>
      </c>
      <c r="H243" s="1146" t="s">
        <v>336</v>
      </c>
      <c r="I243" s="1207" t="s">
        <v>3757</v>
      </c>
    </row>
    <row r="244" spans="5:9" ht="22.5" x14ac:dyDescent="0.25">
      <c r="E244" s="1982"/>
      <c r="F244" s="1146" t="s">
        <v>3770</v>
      </c>
      <c r="G244" s="1168" t="s">
        <v>3737</v>
      </c>
      <c r="H244" s="1146" t="s">
        <v>336</v>
      </c>
      <c r="I244" s="1207"/>
    </row>
    <row r="245" spans="5:9" ht="22.5" x14ac:dyDescent="0.25">
      <c r="E245" s="1982"/>
      <c r="F245" s="1147" t="s">
        <v>3292</v>
      </c>
      <c r="G245" s="1168" t="s">
        <v>3760</v>
      </c>
      <c r="H245" s="1146" t="s">
        <v>336</v>
      </c>
      <c r="I245" s="1207" t="s">
        <v>3761</v>
      </c>
    </row>
    <row r="246" spans="5:9" ht="22.5" x14ac:dyDescent="0.25">
      <c r="E246" s="1982"/>
      <c r="F246" s="1146" t="s">
        <v>3771</v>
      </c>
      <c r="G246" s="1168" t="s">
        <v>3759</v>
      </c>
      <c r="H246" s="1146" t="s">
        <v>336</v>
      </c>
      <c r="I246" s="1207"/>
    </row>
    <row r="247" spans="5:9" x14ac:dyDescent="0.25">
      <c r="E247" s="67" t="s">
        <v>350</v>
      </c>
      <c r="F247" s="54" t="s">
        <v>217</v>
      </c>
      <c r="G247" s="52" t="s">
        <v>318</v>
      </c>
      <c r="H247" s="52" t="s">
        <v>319</v>
      </c>
      <c r="I247" s="52"/>
    </row>
    <row r="248" spans="5:9" x14ac:dyDescent="0.25">
      <c r="E248" s="99" t="s">
        <v>406</v>
      </c>
      <c r="F248" s="100" t="s">
        <v>207</v>
      </c>
      <c r="G248" s="52"/>
      <c r="H248" s="61"/>
      <c r="I248" s="59"/>
    </row>
    <row r="249" spans="5:9" x14ac:dyDescent="0.25">
      <c r="E249" s="99" t="s">
        <v>406</v>
      </c>
      <c r="F249" s="101" t="s">
        <v>219</v>
      </c>
      <c r="G249" s="61"/>
      <c r="H249" s="61"/>
      <c r="I249" s="59"/>
    </row>
    <row r="250" spans="5:9" x14ac:dyDescent="0.25">
      <c r="E250" s="99" t="s">
        <v>406</v>
      </c>
      <c r="F250" s="100" t="s">
        <v>219</v>
      </c>
      <c r="G250" s="61"/>
      <c r="H250" s="61"/>
      <c r="I250" s="59"/>
    </row>
    <row r="251" spans="5:9" x14ac:dyDescent="0.25">
      <c r="E251" s="99" t="s">
        <v>406</v>
      </c>
      <c r="F251" s="100" t="s">
        <v>210</v>
      </c>
      <c r="G251" s="61"/>
      <c r="H251" s="61"/>
      <c r="I251" s="59"/>
    </row>
    <row r="252" spans="5:9" x14ac:dyDescent="0.25">
      <c r="E252" s="99" t="s">
        <v>406</v>
      </c>
      <c r="F252" s="100" t="s">
        <v>210</v>
      </c>
      <c r="G252" s="61"/>
      <c r="H252" s="61"/>
      <c r="I252" s="59"/>
    </row>
    <row r="253" spans="5:9" x14ac:dyDescent="0.25">
      <c r="E253" s="99" t="s">
        <v>406</v>
      </c>
      <c r="F253" s="100" t="s">
        <v>210</v>
      </c>
      <c r="G253" s="61"/>
      <c r="H253" s="61"/>
      <c r="I253" s="59"/>
    </row>
    <row r="254" spans="5:9" x14ac:dyDescent="0.25">
      <c r="E254" s="99" t="s">
        <v>406</v>
      </c>
      <c r="F254" s="102" t="s">
        <v>211</v>
      </c>
      <c r="G254" s="61"/>
      <c r="H254" s="61"/>
      <c r="I254" s="59"/>
    </row>
    <row r="255" spans="5:9" x14ac:dyDescent="0.25">
      <c r="E255" s="99" t="s">
        <v>406</v>
      </c>
      <c r="F255" s="102" t="s">
        <v>211</v>
      </c>
      <c r="G255" s="61"/>
      <c r="H255" s="61"/>
      <c r="I255" s="59"/>
    </row>
    <row r="256" spans="5:9" x14ac:dyDescent="0.25">
      <c r="E256" s="99" t="s">
        <v>406</v>
      </c>
      <c r="F256" s="513" t="s">
        <v>212</v>
      </c>
      <c r="G256" s="61"/>
      <c r="H256" s="61"/>
      <c r="I256" s="59"/>
    </row>
    <row r="257" spans="5:9" x14ac:dyDescent="0.25">
      <c r="E257" s="99" t="s">
        <v>406</v>
      </c>
      <c r="F257" s="513" t="s">
        <v>212</v>
      </c>
      <c r="G257" s="61"/>
      <c r="H257" s="61"/>
      <c r="I257" s="59"/>
    </row>
    <row r="258" spans="5:9" x14ac:dyDescent="0.25">
      <c r="E258" s="99" t="s">
        <v>406</v>
      </c>
      <c r="F258" s="513" t="s">
        <v>313</v>
      </c>
      <c r="G258" s="61"/>
      <c r="H258" s="61"/>
      <c r="I258" s="59"/>
    </row>
    <row r="259" spans="5:9" x14ac:dyDescent="0.25">
      <c r="E259" s="67" t="s">
        <v>350</v>
      </c>
      <c r="F259" s="93" t="s">
        <v>183</v>
      </c>
      <c r="G259" s="92" t="s">
        <v>318</v>
      </c>
      <c r="H259" s="93" t="s">
        <v>311</v>
      </c>
      <c r="I259" s="94"/>
    </row>
    <row r="260" spans="5:9" x14ac:dyDescent="0.25">
      <c r="E260" s="67" t="s">
        <v>350</v>
      </c>
      <c r="F260" s="60" t="s">
        <v>320</v>
      </c>
      <c r="G260" s="57" t="s">
        <v>318</v>
      </c>
      <c r="H260" s="60" t="s">
        <v>321</v>
      </c>
      <c r="I260" s="58"/>
    </row>
    <row r="261" spans="5:9" x14ac:dyDescent="0.25">
      <c r="E261" s="99" t="s">
        <v>406</v>
      </c>
      <c r="F261" s="513" t="s">
        <v>80</v>
      </c>
      <c r="G261" s="61"/>
      <c r="H261" s="55"/>
      <c r="I261" s="53"/>
    </row>
    <row r="262" spans="5:9" ht="33.75" x14ac:dyDescent="0.25">
      <c r="E262" s="232" t="s">
        <v>350</v>
      </c>
      <c r="F262" s="93" t="s">
        <v>338</v>
      </c>
      <c r="G262" s="92"/>
      <c r="H262" s="629" t="s">
        <v>205</v>
      </c>
      <c r="I262" s="94" t="s">
        <v>339</v>
      </c>
    </row>
    <row r="263" spans="5:9" ht="40.5" customHeight="1" x14ac:dyDescent="0.25">
      <c r="E263" s="112" t="s">
        <v>350</v>
      </c>
      <c r="F263" s="483" t="s">
        <v>338</v>
      </c>
      <c r="G263" s="484" t="s">
        <v>1032</v>
      </c>
      <c r="H263" s="484" t="s">
        <v>205</v>
      </c>
      <c r="I263" s="483" t="s">
        <v>293</v>
      </c>
    </row>
    <row r="264" spans="5:9" ht="17.25" customHeight="1" x14ac:dyDescent="0.25">
      <c r="E264" s="112" t="s">
        <v>350</v>
      </c>
      <c r="F264" s="483" t="s">
        <v>92</v>
      </c>
      <c r="G264" s="484">
        <v>4</v>
      </c>
      <c r="H264" s="484" t="s">
        <v>331</v>
      </c>
      <c r="I264" s="483" t="s">
        <v>293</v>
      </c>
    </row>
    <row r="265" spans="5:9" ht="15.75" customHeight="1" x14ac:dyDescent="0.25">
      <c r="E265" s="112" t="s">
        <v>350</v>
      </c>
      <c r="F265" s="223" t="s">
        <v>233</v>
      </c>
      <c r="G265" s="484" t="s">
        <v>318</v>
      </c>
      <c r="H265" s="484" t="s">
        <v>340</v>
      </c>
      <c r="I265" s="483"/>
    </row>
    <row r="266" spans="5:9" x14ac:dyDescent="0.25">
      <c r="E266" s="112" t="s">
        <v>350</v>
      </c>
      <c r="F266" s="223" t="s">
        <v>233</v>
      </c>
      <c r="G266" s="484" t="s">
        <v>415</v>
      </c>
      <c r="H266" s="484" t="s">
        <v>340</v>
      </c>
      <c r="I266" s="483" t="s">
        <v>293</v>
      </c>
    </row>
    <row r="267" spans="5:9" ht="22.5" x14ac:dyDescent="0.25">
      <c r="E267" s="112" t="s">
        <v>350</v>
      </c>
      <c r="F267" s="483" t="s">
        <v>234</v>
      </c>
      <c r="G267" s="484" t="s">
        <v>318</v>
      </c>
      <c r="H267" s="483" t="s">
        <v>322</v>
      </c>
      <c r="I267" s="483" t="s">
        <v>318</v>
      </c>
    </row>
    <row r="268" spans="5:9" ht="22.5" x14ac:dyDescent="0.25">
      <c r="E268" s="112" t="s">
        <v>350</v>
      </c>
      <c r="F268" s="483" t="s">
        <v>234</v>
      </c>
      <c r="G268" s="484" t="s">
        <v>157</v>
      </c>
      <c r="H268" s="483" t="s">
        <v>322</v>
      </c>
      <c r="I268" s="483" t="s">
        <v>293</v>
      </c>
    </row>
    <row r="269" spans="5:9" x14ac:dyDescent="0.25">
      <c r="E269" s="112" t="s">
        <v>350</v>
      </c>
      <c r="F269" s="483" t="s">
        <v>235</v>
      </c>
      <c r="G269" s="484">
        <v>3</v>
      </c>
      <c r="H269" s="484" t="s">
        <v>2611</v>
      </c>
      <c r="I269" s="221" t="s">
        <v>293</v>
      </c>
    </row>
    <row r="270" spans="5:9" x14ac:dyDescent="0.25">
      <c r="E270" s="112" t="s">
        <v>350</v>
      </c>
      <c r="F270" s="483" t="s">
        <v>111</v>
      </c>
      <c r="G270" s="484" t="s">
        <v>318</v>
      </c>
      <c r="H270" s="483" t="s">
        <v>323</v>
      </c>
      <c r="I270" s="483"/>
    </row>
    <row r="271" spans="5:9" s="539" customFormat="1" x14ac:dyDescent="0.25">
      <c r="E271" s="112" t="s">
        <v>350</v>
      </c>
      <c r="F271" s="483" t="s">
        <v>222</v>
      </c>
      <c r="G271" s="484"/>
      <c r="H271" s="484" t="s">
        <v>319</v>
      </c>
      <c r="I271" s="483" t="s">
        <v>613</v>
      </c>
    </row>
    <row r="272" spans="5:9" s="494" customFormat="1" ht="14.25" x14ac:dyDescent="0.25">
      <c r="E272" s="112" t="s">
        <v>350</v>
      </c>
      <c r="F272" s="483" t="s">
        <v>222</v>
      </c>
      <c r="G272" s="484">
        <v>9</v>
      </c>
      <c r="H272" s="484" t="s">
        <v>319</v>
      </c>
      <c r="I272" s="483" t="s">
        <v>293</v>
      </c>
    </row>
    <row r="273" spans="5:9" s="539" customFormat="1" x14ac:dyDescent="0.25">
      <c r="E273" s="232"/>
      <c r="F273" s="93" t="s">
        <v>618</v>
      </c>
      <c r="G273" s="92" t="s">
        <v>333</v>
      </c>
      <c r="H273" s="92"/>
      <c r="I273" s="94"/>
    </row>
    <row r="274" spans="5:9" s="539" customFormat="1" x14ac:dyDescent="0.25">
      <c r="E274" s="75" t="s">
        <v>348</v>
      </c>
      <c r="F274" s="223" t="s">
        <v>94</v>
      </c>
      <c r="G274" s="223" t="s">
        <v>318</v>
      </c>
      <c r="H274" s="483" t="s">
        <v>311</v>
      </c>
      <c r="I274" s="223"/>
    </row>
    <row r="275" spans="5:9" s="539" customFormat="1" ht="22.5" x14ac:dyDescent="0.25">
      <c r="E275" s="222" t="s">
        <v>346</v>
      </c>
      <c r="F275" s="223" t="s">
        <v>94</v>
      </c>
      <c r="G275" s="223" t="s">
        <v>318</v>
      </c>
      <c r="H275" s="483" t="s">
        <v>311</v>
      </c>
      <c r="I275" s="223"/>
    </row>
    <row r="276" spans="5:9" s="539" customFormat="1" ht="15" customHeight="1" x14ac:dyDescent="0.25">
      <c r="E276" s="222" t="s">
        <v>1009</v>
      </c>
      <c r="F276" s="223" t="s">
        <v>94</v>
      </c>
      <c r="G276" s="223" t="s">
        <v>318</v>
      </c>
      <c r="H276" s="483" t="s">
        <v>311</v>
      </c>
      <c r="I276" s="223"/>
    </row>
    <row r="277" spans="5:9" s="539" customFormat="1" x14ac:dyDescent="0.25">
      <c r="E277" s="121" t="s">
        <v>1222</v>
      </c>
      <c r="F277" s="121" t="s">
        <v>94</v>
      </c>
      <c r="G277" s="121"/>
      <c r="H277" s="218" t="s">
        <v>311</v>
      </c>
      <c r="I277" s="121" t="s">
        <v>2249</v>
      </c>
    </row>
    <row r="278" spans="5:9" s="539" customFormat="1" ht="15" customHeight="1" x14ac:dyDescent="0.25">
      <c r="E278" s="232"/>
      <c r="F278" s="93" t="s">
        <v>692</v>
      </c>
      <c r="G278" s="92" t="s">
        <v>333</v>
      </c>
      <c r="H278" s="92"/>
      <c r="I278" s="94"/>
    </row>
    <row r="279" spans="5:9" s="539" customFormat="1" x14ac:dyDescent="0.25">
      <c r="E279" s="223" t="s">
        <v>351</v>
      </c>
      <c r="F279" s="223" t="s">
        <v>97</v>
      </c>
      <c r="G279" s="223"/>
      <c r="H279" s="223" t="s">
        <v>311</v>
      </c>
      <c r="I279" s="223" t="s">
        <v>614</v>
      </c>
    </row>
    <row r="280" spans="5:9" s="539" customFormat="1" ht="15" customHeight="1" x14ac:dyDescent="0.25">
      <c r="E280" s="121" t="s">
        <v>1222</v>
      </c>
      <c r="F280" s="121" t="s">
        <v>97</v>
      </c>
      <c r="G280" s="121" t="s">
        <v>70</v>
      </c>
      <c r="H280" s="121" t="s">
        <v>311</v>
      </c>
      <c r="I280" s="121" t="s">
        <v>2250</v>
      </c>
    </row>
    <row r="281" spans="5:9" s="539" customFormat="1" x14ac:dyDescent="0.25">
      <c r="E281" s="223" t="s">
        <v>346</v>
      </c>
      <c r="F281" s="223" t="s">
        <v>97</v>
      </c>
      <c r="G281" s="223" t="s">
        <v>70</v>
      </c>
      <c r="H281" s="223" t="s">
        <v>311</v>
      </c>
      <c r="I281" s="223" t="s">
        <v>352</v>
      </c>
    </row>
    <row r="282" spans="5:9" s="539" customFormat="1" ht="22.5" x14ac:dyDescent="0.25">
      <c r="E282" s="218" t="s">
        <v>347</v>
      </c>
      <c r="F282" s="121" t="s">
        <v>97</v>
      </c>
      <c r="G282" s="121" t="s">
        <v>318</v>
      </c>
      <c r="H282" s="121" t="s">
        <v>311</v>
      </c>
      <c r="I282" s="768"/>
    </row>
    <row r="283" spans="5:9" s="539" customFormat="1" x14ac:dyDescent="0.25">
      <c r="E283" s="223" t="s">
        <v>348</v>
      </c>
      <c r="F283" s="223" t="s">
        <v>357</v>
      </c>
      <c r="G283" s="516"/>
      <c r="H283" s="223" t="s">
        <v>340</v>
      </c>
      <c r="I283" s="223" t="s">
        <v>358</v>
      </c>
    </row>
    <row r="284" spans="5:9" s="539" customFormat="1" x14ac:dyDescent="0.25">
      <c r="E284" s="112" t="s">
        <v>351</v>
      </c>
      <c r="F284" s="483" t="s">
        <v>357</v>
      </c>
      <c r="G284" s="484" t="s">
        <v>57</v>
      </c>
      <c r="H284" s="484" t="s">
        <v>340</v>
      </c>
      <c r="I284" s="483" t="s">
        <v>293</v>
      </c>
    </row>
    <row r="285" spans="5:9" s="539" customFormat="1" ht="15" customHeight="1" x14ac:dyDescent="0.25">
      <c r="E285" s="121" t="s">
        <v>1222</v>
      </c>
      <c r="F285" s="121" t="s">
        <v>357</v>
      </c>
      <c r="G285" s="121" t="s">
        <v>318</v>
      </c>
      <c r="H285" s="121" t="s">
        <v>340</v>
      </c>
      <c r="I285" s="515"/>
    </row>
    <row r="286" spans="5:9" s="539" customFormat="1" x14ac:dyDescent="0.25">
      <c r="E286" s="223" t="s">
        <v>346</v>
      </c>
      <c r="F286" s="223" t="s">
        <v>357</v>
      </c>
      <c r="G286" s="223" t="s">
        <v>355</v>
      </c>
      <c r="H286" s="223" t="s">
        <v>340</v>
      </c>
      <c r="I286" s="223" t="s">
        <v>412</v>
      </c>
    </row>
    <row r="287" spans="5:9" s="539" customFormat="1" ht="22.5" x14ac:dyDescent="0.25">
      <c r="E287" s="218" t="s">
        <v>347</v>
      </c>
      <c r="F287" s="121" t="s">
        <v>357</v>
      </c>
      <c r="G287" s="121" t="s">
        <v>318</v>
      </c>
      <c r="H287" s="121" t="s">
        <v>340</v>
      </c>
      <c r="I287" s="768"/>
    </row>
    <row r="288" spans="5:9" s="539" customFormat="1" x14ac:dyDescent="0.25">
      <c r="E288" s="223" t="s">
        <v>348</v>
      </c>
      <c r="F288" s="223" t="s">
        <v>237</v>
      </c>
      <c r="G288" s="223"/>
      <c r="H288" s="223" t="s">
        <v>360</v>
      </c>
      <c r="I288" s="223" t="s">
        <v>359</v>
      </c>
    </row>
    <row r="289" spans="5:9" s="539" customFormat="1" x14ac:dyDescent="0.25">
      <c r="E289" s="112" t="s">
        <v>351</v>
      </c>
      <c r="F289" s="483" t="s">
        <v>1033</v>
      </c>
      <c r="G289" s="484" t="s">
        <v>53</v>
      </c>
      <c r="H289" s="484" t="s">
        <v>360</v>
      </c>
      <c r="I289" s="483" t="s">
        <v>293</v>
      </c>
    </row>
    <row r="290" spans="5:9" s="539" customFormat="1" x14ac:dyDescent="0.25">
      <c r="E290" s="121" t="s">
        <v>1222</v>
      </c>
      <c r="F290" s="121" t="s">
        <v>237</v>
      </c>
      <c r="G290" s="121" t="s">
        <v>318</v>
      </c>
      <c r="H290" s="121" t="s">
        <v>360</v>
      </c>
      <c r="I290" s="121"/>
    </row>
    <row r="291" spans="5:9" s="539" customFormat="1" x14ac:dyDescent="0.25">
      <c r="E291" s="223" t="s">
        <v>346</v>
      </c>
      <c r="F291" s="223" t="s">
        <v>237</v>
      </c>
      <c r="G291" s="223" t="s">
        <v>70</v>
      </c>
      <c r="H291" s="223" t="s">
        <v>360</v>
      </c>
      <c r="I291" s="223" t="s">
        <v>413</v>
      </c>
    </row>
    <row r="292" spans="5:9" s="539" customFormat="1" ht="22.5" x14ac:dyDescent="0.25">
      <c r="E292" s="218" t="s">
        <v>347</v>
      </c>
      <c r="F292" s="121" t="s">
        <v>237</v>
      </c>
      <c r="G292" s="121" t="s">
        <v>318</v>
      </c>
      <c r="H292" s="121" t="s">
        <v>360</v>
      </c>
      <c r="I292" s="768"/>
    </row>
    <row r="293" spans="5:9" x14ac:dyDescent="0.25">
      <c r="E293" s="223" t="s">
        <v>348</v>
      </c>
      <c r="F293" s="223" t="s">
        <v>238</v>
      </c>
      <c r="G293" s="223"/>
      <c r="H293" s="223" t="s">
        <v>2611</v>
      </c>
      <c r="I293" s="223" t="s">
        <v>361</v>
      </c>
    </row>
    <row r="294" spans="5:9" s="539" customFormat="1" x14ac:dyDescent="0.25">
      <c r="E294" s="112" t="s">
        <v>351</v>
      </c>
      <c r="F294" s="483" t="s">
        <v>1034</v>
      </c>
      <c r="G294" s="484" t="s">
        <v>732</v>
      </c>
      <c r="H294" s="223" t="s">
        <v>2611</v>
      </c>
      <c r="I294" s="483" t="s">
        <v>293</v>
      </c>
    </row>
    <row r="295" spans="5:9" x14ac:dyDescent="0.25">
      <c r="E295" s="223" t="s">
        <v>346</v>
      </c>
      <c r="F295" s="223" t="s">
        <v>238</v>
      </c>
      <c r="G295" s="223" t="s">
        <v>70</v>
      </c>
      <c r="H295" s="223" t="s">
        <v>2611</v>
      </c>
      <c r="I295" s="223" t="s">
        <v>615</v>
      </c>
    </row>
    <row r="296" spans="5:9" ht="22.5" x14ac:dyDescent="0.25">
      <c r="E296" s="218" t="s">
        <v>347</v>
      </c>
      <c r="F296" s="121" t="s">
        <v>238</v>
      </c>
      <c r="G296" s="121" t="s">
        <v>318</v>
      </c>
      <c r="H296" s="223" t="s">
        <v>2611</v>
      </c>
      <c r="I296" s="768"/>
    </row>
    <row r="297" spans="5:9" ht="15" customHeight="1" x14ac:dyDescent="0.25">
      <c r="E297" s="232"/>
      <c r="F297" s="93" t="s">
        <v>619</v>
      </c>
      <c r="G297" s="92" t="s">
        <v>333</v>
      </c>
      <c r="H297" s="92"/>
      <c r="I297" s="94"/>
    </row>
    <row r="298" spans="5:9" x14ac:dyDescent="0.25">
      <c r="E298" s="96"/>
      <c r="F298" s="51"/>
      <c r="G298" s="56"/>
      <c r="H298" s="56"/>
      <c r="I298" s="50"/>
    </row>
    <row r="299" spans="5:9" x14ac:dyDescent="0.25">
      <c r="E299" s="96"/>
      <c r="F299" s="51"/>
      <c r="G299" s="56"/>
      <c r="H299" s="56"/>
      <c r="I299" s="50"/>
    </row>
    <row r="300" spans="5:9" ht="15" customHeight="1" x14ac:dyDescent="0.25">
      <c r="E300" s="96"/>
      <c r="F300" s="51"/>
      <c r="G300" s="56"/>
      <c r="H300" s="56"/>
      <c r="I300" s="50"/>
    </row>
    <row r="301" spans="5:9" x14ac:dyDescent="0.25">
      <c r="E301" s="96"/>
      <c r="F301" s="51"/>
      <c r="G301" s="56"/>
      <c r="H301" s="56"/>
      <c r="I301" s="50"/>
    </row>
    <row r="302" spans="5:9" x14ac:dyDescent="0.25">
      <c r="E302" s="96"/>
      <c r="F302" s="51"/>
      <c r="G302" s="56"/>
      <c r="H302" s="56"/>
      <c r="I302" s="50"/>
    </row>
    <row r="303" spans="5:9" x14ac:dyDescent="0.25">
      <c r="E303" s="96"/>
      <c r="F303" s="51"/>
      <c r="G303" s="56"/>
      <c r="H303" s="56"/>
      <c r="I303" s="50"/>
    </row>
    <row r="304" spans="5:9" x14ac:dyDescent="0.25">
      <c r="E304" s="96"/>
      <c r="F304" s="51"/>
      <c r="G304" s="56"/>
      <c r="H304" s="56"/>
      <c r="I304" s="50"/>
    </row>
    <row r="305" spans="5:9" x14ac:dyDescent="0.25">
      <c r="E305" s="96"/>
      <c r="F305" s="51"/>
      <c r="G305" s="56"/>
      <c r="H305" s="56"/>
      <c r="I305" s="50"/>
    </row>
    <row r="306" spans="5:9" x14ac:dyDescent="0.25">
      <c r="E306" s="96"/>
      <c r="F306" s="51"/>
      <c r="G306" s="56"/>
      <c r="H306" s="56"/>
      <c r="I306" s="50"/>
    </row>
    <row r="307" spans="5:9" x14ac:dyDescent="0.25">
      <c r="E307" s="96"/>
      <c r="F307" s="51"/>
      <c r="G307" s="56"/>
      <c r="H307" s="56"/>
      <c r="I307" s="50"/>
    </row>
    <row r="308" spans="5:9" x14ac:dyDescent="0.25">
      <c r="E308" s="96"/>
      <c r="F308" s="51"/>
      <c r="G308" s="56"/>
      <c r="H308" s="56"/>
      <c r="I308" s="50"/>
    </row>
    <row r="309" spans="5:9" x14ac:dyDescent="0.25">
      <c r="E309" s="96"/>
      <c r="F309" s="51"/>
      <c r="G309" s="56"/>
      <c r="H309" s="56"/>
      <c r="I309" s="50"/>
    </row>
    <row r="310" spans="5:9" x14ac:dyDescent="0.25">
      <c r="E310" s="96"/>
      <c r="F310" s="51"/>
      <c r="G310" s="56"/>
      <c r="H310" s="56"/>
      <c r="I310" s="50"/>
    </row>
    <row r="311" spans="5:9" x14ac:dyDescent="0.25">
      <c r="E311" s="96"/>
      <c r="F311" s="51"/>
      <c r="G311" s="56"/>
      <c r="H311" s="56"/>
      <c r="I311" s="50"/>
    </row>
    <row r="312" spans="5:9" x14ac:dyDescent="0.25">
      <c r="E312" s="96"/>
      <c r="F312" s="51"/>
      <c r="G312" s="56"/>
      <c r="H312" s="56"/>
      <c r="I312" s="50"/>
    </row>
    <row r="313" spans="5:9" x14ac:dyDescent="0.25">
      <c r="E313" s="96"/>
      <c r="F313" s="51"/>
      <c r="G313" s="56"/>
      <c r="H313" s="56"/>
      <c r="I313" s="50"/>
    </row>
    <row r="314" spans="5:9" x14ac:dyDescent="0.25">
      <c r="E314" s="96"/>
      <c r="F314" s="51"/>
      <c r="G314" s="56"/>
      <c r="H314" s="56"/>
      <c r="I314" s="50"/>
    </row>
    <row r="315" spans="5:9" x14ac:dyDescent="0.25">
      <c r="E315" s="96"/>
      <c r="F315" s="51"/>
      <c r="G315" s="56"/>
      <c r="H315" s="56"/>
      <c r="I315" s="50"/>
    </row>
    <row r="316" spans="5:9" ht="23.25" customHeight="1" x14ac:dyDescent="0.25">
      <c r="E316" s="96"/>
      <c r="F316" s="51"/>
      <c r="G316" s="56"/>
      <c r="H316" s="56"/>
      <c r="I316" s="50"/>
    </row>
    <row r="317" spans="5:9" ht="23.25" customHeight="1" x14ac:dyDescent="0.25">
      <c r="E317" s="96"/>
      <c r="F317" s="51"/>
      <c r="G317" s="56"/>
      <c r="H317" s="56"/>
      <c r="I317" s="50"/>
    </row>
    <row r="318" spans="5:9" ht="23.25" customHeight="1" x14ac:dyDescent="0.25">
      <c r="E318" s="96"/>
      <c r="G318" s="56"/>
      <c r="H318" s="56"/>
      <c r="I318" s="50"/>
    </row>
    <row r="319" spans="5:9" ht="23.25" customHeight="1" x14ac:dyDescent="0.25">
      <c r="E319" s="96"/>
      <c r="F319" s="51"/>
      <c r="G319" s="56"/>
      <c r="H319" s="56"/>
      <c r="I319" s="50"/>
    </row>
    <row r="320" spans="5:9" ht="23.25" customHeight="1" x14ac:dyDescent="0.25">
      <c r="E320" s="96"/>
      <c r="F320" s="51"/>
      <c r="G320" s="56"/>
      <c r="H320" s="56"/>
      <c r="I320" s="50"/>
    </row>
    <row r="321" spans="5:11" ht="26.25" customHeight="1" x14ac:dyDescent="0.25">
      <c r="E321" s="96"/>
      <c r="F321" s="51"/>
      <c r="G321" s="56"/>
      <c r="H321" s="56"/>
      <c r="I321" s="50"/>
    </row>
    <row r="322" spans="5:11" ht="12" customHeight="1" x14ac:dyDescent="0.25">
      <c r="E322" s="96"/>
      <c r="F322" s="51"/>
      <c r="G322" s="56"/>
      <c r="H322" s="56"/>
      <c r="I322" s="50"/>
    </row>
    <row r="323" spans="5:11" ht="51" customHeight="1" x14ac:dyDescent="0.25">
      <c r="E323" s="96"/>
      <c r="F323" s="51"/>
      <c r="G323" s="56"/>
      <c r="H323" s="56"/>
      <c r="I323" s="50"/>
    </row>
    <row r="324" spans="5:11" ht="12.75" customHeight="1" x14ac:dyDescent="0.25">
      <c r="E324" s="96"/>
      <c r="F324" s="51"/>
      <c r="G324" s="56"/>
      <c r="H324" s="56"/>
      <c r="I324" s="50"/>
    </row>
    <row r="325" spans="5:11" ht="23.25" customHeight="1" x14ac:dyDescent="0.25">
      <c r="E325" s="96"/>
      <c r="F325" s="51"/>
      <c r="G325" s="56"/>
      <c r="H325" s="56"/>
      <c r="I325" s="50"/>
    </row>
    <row r="326" spans="5:11" ht="23.25" customHeight="1" x14ac:dyDescent="0.25">
      <c r="E326" s="96"/>
      <c r="F326" s="51"/>
      <c r="G326" s="56"/>
      <c r="H326" s="56"/>
      <c r="I326" s="50"/>
    </row>
    <row r="327" spans="5:11" ht="23.25" customHeight="1" x14ac:dyDescent="0.25">
      <c r="E327" s="96"/>
      <c r="F327" s="51"/>
      <c r="G327" s="56"/>
      <c r="H327" s="56"/>
      <c r="I327" s="50"/>
    </row>
    <row r="328" spans="5:11" ht="23.25" customHeight="1" x14ac:dyDescent="0.25">
      <c r="E328" s="96"/>
      <c r="F328" s="51"/>
      <c r="G328" s="56"/>
      <c r="H328" s="56"/>
      <c r="I328" s="50"/>
    </row>
    <row r="329" spans="5:11" ht="23.25" customHeight="1" x14ac:dyDescent="0.25">
      <c r="E329" s="66"/>
      <c r="F329" s="51"/>
      <c r="G329" s="56"/>
      <c r="H329" s="78"/>
      <c r="I329" s="50"/>
    </row>
    <row r="330" spans="5:11" ht="16.5" customHeight="1" x14ac:dyDescent="0.25">
      <c r="E330" s="1975" t="s">
        <v>350</v>
      </c>
      <c r="F330" s="70" t="s">
        <v>71</v>
      </c>
      <c r="G330" s="71">
        <v>3</v>
      </c>
      <c r="H330" s="1978"/>
      <c r="I330" s="1254" t="s">
        <v>3293</v>
      </c>
      <c r="K330" s="1967"/>
    </row>
    <row r="331" spans="5:11" ht="16.5" customHeight="1" x14ac:dyDescent="0.25">
      <c r="E331" s="1976"/>
      <c r="F331" s="70" t="s">
        <v>72</v>
      </c>
      <c r="G331" s="71">
        <v>4</v>
      </c>
      <c r="H331" s="1979"/>
      <c r="I331" s="1254"/>
      <c r="K331" s="1968"/>
    </row>
    <row r="332" spans="5:11" ht="16.5" customHeight="1" x14ac:dyDescent="0.25">
      <c r="E332" s="1976"/>
      <c r="F332" s="70" t="s">
        <v>73</v>
      </c>
      <c r="G332" s="71">
        <v>1955</v>
      </c>
      <c r="H332" s="1979"/>
      <c r="I332" s="1254"/>
      <c r="K332" s="1968"/>
    </row>
    <row r="333" spans="5:11" ht="16.5" customHeight="1" x14ac:dyDescent="0.25">
      <c r="E333" s="1977"/>
      <c r="F333" s="543" t="s">
        <v>78</v>
      </c>
      <c r="G333" s="544" t="s">
        <v>362</v>
      </c>
      <c r="H333" s="1980"/>
      <c r="I333" s="1254"/>
      <c r="K333" s="1969"/>
    </row>
    <row r="334" spans="5:11" ht="16.5" customHeight="1" x14ac:dyDescent="0.25">
      <c r="E334" s="1965" t="s">
        <v>350</v>
      </c>
      <c r="F334" s="94" t="s">
        <v>71</v>
      </c>
      <c r="G334" s="92">
        <v>3</v>
      </c>
      <c r="H334" s="1958"/>
      <c r="I334" s="1943" t="s">
        <v>416</v>
      </c>
      <c r="K334" s="1970"/>
    </row>
    <row r="335" spans="5:11" x14ac:dyDescent="0.25">
      <c r="E335" s="1972"/>
      <c r="F335" s="94" t="s">
        <v>72</v>
      </c>
      <c r="G335" s="92">
        <v>4</v>
      </c>
      <c r="H335" s="1974"/>
      <c r="I335" s="1943"/>
      <c r="K335" s="1886"/>
    </row>
    <row r="336" spans="5:11" x14ac:dyDescent="0.25">
      <c r="E336" s="1972"/>
      <c r="F336" s="94" t="s">
        <v>73</v>
      </c>
      <c r="G336" s="92">
        <v>1955</v>
      </c>
      <c r="H336" s="1974"/>
      <c r="I336" s="1943"/>
      <c r="K336" s="1970"/>
    </row>
    <row r="337" spans="5:11" x14ac:dyDescent="0.25">
      <c r="E337" s="1973"/>
      <c r="F337" s="223" t="s">
        <v>97</v>
      </c>
      <c r="G337" s="501" t="s">
        <v>362</v>
      </c>
      <c r="H337" s="1959"/>
      <c r="I337" s="1943"/>
      <c r="K337" s="1886"/>
    </row>
    <row r="338" spans="5:11" x14ac:dyDescent="0.25">
      <c r="E338" s="1975" t="s">
        <v>350</v>
      </c>
      <c r="F338" s="70" t="s">
        <v>71</v>
      </c>
      <c r="G338" s="71">
        <v>3</v>
      </c>
      <c r="H338" s="1978"/>
      <c r="I338" s="1971" t="s">
        <v>417</v>
      </c>
    </row>
    <row r="339" spans="5:11" x14ac:dyDescent="0.25">
      <c r="E339" s="1976"/>
      <c r="F339" s="70" t="s">
        <v>72</v>
      </c>
      <c r="G339" s="71">
        <v>4</v>
      </c>
      <c r="H339" s="1979"/>
      <c r="I339" s="1971"/>
    </row>
    <row r="340" spans="5:11" x14ac:dyDescent="0.25">
      <c r="E340" s="1976"/>
      <c r="F340" s="70" t="s">
        <v>73</v>
      </c>
      <c r="G340" s="71">
        <v>1955</v>
      </c>
      <c r="H340" s="1979"/>
      <c r="I340" s="1971"/>
    </row>
    <row r="341" spans="5:11" x14ac:dyDescent="0.25">
      <c r="E341" s="1977"/>
      <c r="F341" s="543" t="s">
        <v>172</v>
      </c>
      <c r="G341" s="544" t="s">
        <v>362</v>
      </c>
      <c r="H341" s="1980"/>
      <c r="I341" s="1971"/>
    </row>
    <row r="342" spans="5:11" x14ac:dyDescent="0.25">
      <c r="E342" s="1956" t="s">
        <v>350</v>
      </c>
      <c r="F342" s="94" t="s">
        <v>78</v>
      </c>
      <c r="G342" s="630" t="s">
        <v>1022</v>
      </c>
      <c r="H342" s="1958"/>
      <c r="I342" s="1956" t="s">
        <v>1021</v>
      </c>
    </row>
    <row r="343" spans="5:11" x14ac:dyDescent="0.25">
      <c r="E343" s="1957"/>
      <c r="F343" s="495" t="s">
        <v>172</v>
      </c>
      <c r="G343" s="501" t="s">
        <v>1020</v>
      </c>
      <c r="H343" s="1959"/>
      <c r="I343" s="1957"/>
    </row>
    <row r="344" spans="5:11" x14ac:dyDescent="0.25">
      <c r="E344" s="1953" t="s">
        <v>350</v>
      </c>
      <c r="F344" s="501" t="s">
        <v>365</v>
      </c>
      <c r="G344" s="502" t="s">
        <v>26</v>
      </c>
      <c r="H344" s="1954"/>
      <c r="I344" s="1955" t="s">
        <v>373</v>
      </c>
    </row>
    <row r="345" spans="5:11" x14ac:dyDescent="0.25">
      <c r="E345" s="1953"/>
      <c r="F345" s="502" t="s">
        <v>338</v>
      </c>
      <c r="G345" s="502" t="s">
        <v>366</v>
      </c>
      <c r="H345" s="1954"/>
      <c r="I345" s="1943"/>
    </row>
    <row r="346" spans="5:11" x14ac:dyDescent="0.25">
      <c r="E346" s="1944" t="s">
        <v>350</v>
      </c>
      <c r="F346" s="545" t="s">
        <v>365</v>
      </c>
      <c r="G346" s="546" t="s">
        <v>25</v>
      </c>
      <c r="H346" s="1945"/>
      <c r="I346" s="1946" t="s">
        <v>372</v>
      </c>
    </row>
    <row r="347" spans="5:11" x14ac:dyDescent="0.25">
      <c r="E347" s="1944"/>
      <c r="F347" s="547" t="s">
        <v>338</v>
      </c>
      <c r="G347" s="545" t="s">
        <v>367</v>
      </c>
      <c r="H347" s="1945"/>
      <c r="I347" s="1944"/>
    </row>
    <row r="348" spans="5:11" x14ac:dyDescent="0.25">
      <c r="E348" s="1947" t="s">
        <v>350</v>
      </c>
      <c r="F348" s="503" t="s">
        <v>78</v>
      </c>
      <c r="G348" s="503" t="s">
        <v>368</v>
      </c>
      <c r="H348" s="1949"/>
      <c r="I348" s="1951" t="s">
        <v>3294</v>
      </c>
    </row>
    <row r="349" spans="5:11" x14ac:dyDescent="0.25">
      <c r="E349" s="1948"/>
      <c r="F349" s="503" t="s">
        <v>238</v>
      </c>
      <c r="G349" s="503" t="s">
        <v>369</v>
      </c>
      <c r="H349" s="1950"/>
      <c r="I349" s="1952"/>
    </row>
    <row r="350" spans="5:11" x14ac:dyDescent="0.25">
      <c r="E350" s="1946" t="s">
        <v>350</v>
      </c>
      <c r="F350" s="544" t="s">
        <v>78</v>
      </c>
      <c r="G350" s="544" t="s">
        <v>368</v>
      </c>
      <c r="H350" s="1961"/>
      <c r="I350" s="1960" t="s">
        <v>3294</v>
      </c>
    </row>
    <row r="351" spans="5:11" x14ac:dyDescent="0.25">
      <c r="E351" s="1944"/>
      <c r="F351" s="544" t="s">
        <v>235</v>
      </c>
      <c r="G351" s="544" t="s">
        <v>369</v>
      </c>
      <c r="H351" s="1961"/>
      <c r="I351" s="1960"/>
    </row>
    <row r="352" spans="5:11" x14ac:dyDescent="0.25">
      <c r="E352" s="1964" t="s">
        <v>350</v>
      </c>
      <c r="F352" s="504" t="s">
        <v>78</v>
      </c>
      <c r="G352" s="503" t="s">
        <v>368</v>
      </c>
      <c r="H352" s="1966"/>
      <c r="I352" s="1250" t="s">
        <v>3295</v>
      </c>
    </row>
    <row r="353" spans="5:9" x14ac:dyDescent="0.25">
      <c r="E353" s="1965"/>
      <c r="F353" s="503" t="s">
        <v>238</v>
      </c>
      <c r="G353" s="503" t="s">
        <v>145</v>
      </c>
      <c r="H353" s="1966"/>
      <c r="I353" s="1251"/>
    </row>
    <row r="354" spans="5:9" ht="15" customHeight="1" x14ac:dyDescent="0.25">
      <c r="E354" s="1946" t="s">
        <v>350</v>
      </c>
      <c r="F354" s="544" t="s">
        <v>78</v>
      </c>
      <c r="G354" s="544" t="s">
        <v>368</v>
      </c>
      <c r="H354" s="1961"/>
      <c r="I354" s="1962" t="s">
        <v>3295</v>
      </c>
    </row>
    <row r="355" spans="5:9" x14ac:dyDescent="0.25">
      <c r="E355" s="1944"/>
      <c r="F355" s="544" t="s">
        <v>235</v>
      </c>
      <c r="G355" s="544" t="s">
        <v>145</v>
      </c>
      <c r="H355" s="1961"/>
      <c r="I355" s="1963"/>
    </row>
    <row r="356" spans="5:9" x14ac:dyDescent="0.25">
      <c r="E356" s="65"/>
      <c r="F356" s="97"/>
      <c r="G356" s="69"/>
      <c r="H356" s="178"/>
      <c r="I356" s="492"/>
    </row>
    <row r="357" spans="5:9" x14ac:dyDescent="0.25">
      <c r="E357" s="65"/>
      <c r="F357" s="97"/>
      <c r="G357" s="69"/>
      <c r="H357" s="178"/>
      <c r="I357" s="492"/>
    </row>
    <row r="358" spans="5:9" x14ac:dyDescent="0.25">
      <c r="E358" s="65"/>
      <c r="F358" s="97"/>
      <c r="G358" s="69"/>
      <c r="H358" s="178"/>
      <c r="I358" s="492"/>
    </row>
    <row r="359" spans="5:9" x14ac:dyDescent="0.25">
      <c r="E359" s="65"/>
      <c r="F359" s="97"/>
      <c r="G359" s="69"/>
      <c r="H359" s="178"/>
      <c r="I359" s="492"/>
    </row>
    <row r="360" spans="5:9" x14ac:dyDescent="0.25">
      <c r="E360" s="65"/>
      <c r="F360" s="97"/>
      <c r="G360" s="69"/>
      <c r="H360" s="178"/>
      <c r="I360" s="492"/>
    </row>
    <row r="361" spans="5:9" x14ac:dyDescent="0.25">
      <c r="E361" s="65"/>
      <c r="F361" s="97"/>
      <c r="G361" s="69"/>
      <c r="H361" s="178"/>
      <c r="I361" s="492"/>
    </row>
    <row r="362" spans="5:9" x14ac:dyDescent="0.25">
      <c r="E362" s="65"/>
      <c r="F362" s="97"/>
      <c r="G362" s="69"/>
      <c r="H362" s="178"/>
      <c r="I362" s="492"/>
    </row>
  </sheetData>
  <sheetProtection algorithmName="SHA-512" hashValue="Ir7DqRiWG49Vf2N3Q/RWL1pJdF2/zWQqBKYGs3XEySuf2iJruNHBf9DMS9ENw24sGrcF6rYgA/0AUzWYvd4qAw==" saltValue="xwbNuxgEcdI5iQhtKrblBw==" spinCount="100000" sheet="1" objects="1" scenarios="1"/>
  <customSheetViews>
    <customSheetView guid="{6425AD40-BB5F-4DDC-B7E5-93EC90B05160}" showGridLines="0" topLeftCell="A12">
      <selection activeCell="F38" sqref="F3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12">
      <selection activeCell="F38" sqref="F38"/>
      <pageMargins left="7.874015748031496E-2" right="7.874015748031496E-2" top="0.15748031496062992" bottom="0.31496062992125984" header="0.31496062992125984" footer="0.15748031496062992"/>
      <pageSetup paperSize="9" orientation="landscape" r:id="rId3"/>
    </customSheetView>
  </customSheetViews>
  <mergeCells count="91">
    <mergeCell ref="I243:I244"/>
    <mergeCell ref="I245:I246"/>
    <mergeCell ref="E241:E246"/>
    <mergeCell ref="E233:E238"/>
    <mergeCell ref="F242:H242"/>
    <mergeCell ref="F234:H234"/>
    <mergeCell ref="I235:I236"/>
    <mergeCell ref="I237:I238"/>
    <mergeCell ref="I338:I341"/>
    <mergeCell ref="I342:I343"/>
    <mergeCell ref="E130:E131"/>
    <mergeCell ref="G130:G131"/>
    <mergeCell ref="H130:H131"/>
    <mergeCell ref="E334:E337"/>
    <mergeCell ref="H334:H337"/>
    <mergeCell ref="E338:E341"/>
    <mergeCell ref="H338:H341"/>
    <mergeCell ref="E330:E333"/>
    <mergeCell ref="H330:H333"/>
    <mergeCell ref="E132:E133"/>
    <mergeCell ref="G132:G133"/>
    <mergeCell ref="H132:H133"/>
    <mergeCell ref="H143:H157"/>
    <mergeCell ref="E150:E152"/>
    <mergeCell ref="K330:K333"/>
    <mergeCell ref="K334:K335"/>
    <mergeCell ref="K336:K337"/>
    <mergeCell ref="I330:I333"/>
    <mergeCell ref="I334:I337"/>
    <mergeCell ref="I350:I351"/>
    <mergeCell ref="E354:E355"/>
    <mergeCell ref="H354:H355"/>
    <mergeCell ref="I354:I355"/>
    <mergeCell ref="I352:I353"/>
    <mergeCell ref="E352:E353"/>
    <mergeCell ref="H352:H353"/>
    <mergeCell ref="E350:E351"/>
    <mergeCell ref="H350:H351"/>
    <mergeCell ref="E344:E345"/>
    <mergeCell ref="H344:H345"/>
    <mergeCell ref="I344:I345"/>
    <mergeCell ref="E342:E343"/>
    <mergeCell ref="H342:H343"/>
    <mergeCell ref="E346:E347"/>
    <mergeCell ref="H346:H347"/>
    <mergeCell ref="I346:I347"/>
    <mergeCell ref="E348:E349"/>
    <mergeCell ref="H348:H349"/>
    <mergeCell ref="I348:I349"/>
    <mergeCell ref="E78:E79"/>
    <mergeCell ref="H78:H79"/>
    <mergeCell ref="I78:I79"/>
    <mergeCell ref="E80:E81"/>
    <mergeCell ref="H80:H81"/>
    <mergeCell ref="I83:I89"/>
    <mergeCell ref="E83:E85"/>
    <mergeCell ref="I80:I81"/>
    <mergeCell ref="H83:H85"/>
    <mergeCell ref="E86:E89"/>
    <mergeCell ref="H86:H89"/>
    <mergeCell ref="E100:E101"/>
    <mergeCell ref="I100:I107"/>
    <mergeCell ref="E102:E103"/>
    <mergeCell ref="E104:E105"/>
    <mergeCell ref="E106:E107"/>
    <mergeCell ref="E91:E92"/>
    <mergeCell ref="I91:I98"/>
    <mergeCell ref="E93:E94"/>
    <mergeCell ref="E95:E96"/>
    <mergeCell ref="E97:E98"/>
    <mergeCell ref="I109:I116"/>
    <mergeCell ref="E111:E112"/>
    <mergeCell ref="E113:E114"/>
    <mergeCell ref="E115:E116"/>
    <mergeCell ref="E109:E110"/>
    <mergeCell ref="E180:E182"/>
    <mergeCell ref="E153:E157"/>
    <mergeCell ref="E143:E145"/>
    <mergeCell ref="E175:E177"/>
    <mergeCell ref="H183:H187"/>
    <mergeCell ref="E184:E185"/>
    <mergeCell ref="G184:G185"/>
    <mergeCell ref="E158:E160"/>
    <mergeCell ref="E173:E174"/>
    <mergeCell ref="E165:E167"/>
    <mergeCell ref="E168:E172"/>
    <mergeCell ref="H158:H172"/>
    <mergeCell ref="H173:H182"/>
    <mergeCell ref="E146:E149"/>
    <mergeCell ref="E161:E164"/>
    <mergeCell ref="E178:E179"/>
  </mergeCells>
  <hyperlinks>
    <hyperlink ref="F11" location="Inhalt!A1" display="Zurück zum Inhaltsverzeichnis" xr:uid="{00000000-0004-0000-33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0"/>
  <dimension ref="A1:P149"/>
  <sheetViews>
    <sheetView workbookViewId="0"/>
  </sheetViews>
  <sheetFormatPr baseColWidth="10" defaultColWidth="9.140625" defaultRowHeight="11.25" x14ac:dyDescent="0.25"/>
  <cols>
    <col min="1" max="1" width="1.28515625" style="69" customWidth="1"/>
    <col min="2" max="2" width="11.7109375" style="69" customWidth="1"/>
    <col min="3" max="3" width="15.42578125" style="69" customWidth="1"/>
    <col min="4" max="4" width="16.7109375" style="69" customWidth="1"/>
    <col min="5" max="5" width="15.42578125" style="69" customWidth="1"/>
    <col min="6" max="6" width="14.28515625" style="69" customWidth="1"/>
    <col min="7" max="7" width="16.5703125" style="69" customWidth="1"/>
    <col min="8" max="8" width="18.42578125" style="69" customWidth="1"/>
    <col min="9" max="9" width="16.5703125" style="69" customWidth="1"/>
    <col min="10" max="10" width="9.140625" style="69"/>
    <col min="11" max="11" width="7.5703125" style="69" customWidth="1"/>
    <col min="12" max="12" width="13.140625" style="69" customWidth="1"/>
    <col min="13" max="16384" width="9.140625" style="69"/>
  </cols>
  <sheetData>
    <row r="1" spans="1:13" x14ac:dyDescent="0.25">
      <c r="A1" s="610"/>
    </row>
    <row r="3" spans="1:13" ht="18" x14ac:dyDescent="0.25">
      <c r="B3" s="487" t="s">
        <v>1239</v>
      </c>
      <c r="C3" s="325"/>
      <c r="E3" s="325"/>
      <c r="F3" s="325"/>
      <c r="G3" s="325"/>
    </row>
    <row r="4" spans="1:13" ht="14.25" customHeight="1" x14ac:dyDescent="0.25">
      <c r="B4" s="488" t="s">
        <v>722</v>
      </c>
      <c r="C4" s="325"/>
      <c r="D4" s="325"/>
      <c r="F4" s="202"/>
    </row>
    <row r="5" spans="1:13" ht="14.25" customHeight="1" x14ac:dyDescent="0.25">
      <c r="B5" s="86"/>
      <c r="C5" s="86"/>
      <c r="D5" s="86"/>
      <c r="F5" s="202"/>
      <c r="I5" s="489"/>
      <c r="J5" s="489"/>
      <c r="K5" s="489"/>
      <c r="L5" s="489"/>
    </row>
    <row r="6" spans="1:13" ht="14.25" customHeight="1" x14ac:dyDescent="0.25">
      <c r="C6" s="86"/>
      <c r="D6" s="86"/>
      <c r="F6" s="65"/>
      <c r="I6" s="489"/>
      <c r="J6" s="489"/>
      <c r="K6" s="489"/>
      <c r="L6" s="489"/>
    </row>
    <row r="7" spans="1:13" ht="12" x14ac:dyDescent="0.25">
      <c r="B7" s="568" t="s">
        <v>1035</v>
      </c>
      <c r="C7" s="612"/>
      <c r="D7" s="612"/>
      <c r="E7" s="514"/>
      <c r="F7" s="613"/>
      <c r="I7" s="86"/>
      <c r="J7" s="489"/>
      <c r="K7" s="489"/>
      <c r="L7" s="489"/>
    </row>
    <row r="8" spans="1:13" ht="15.75" customHeight="1" x14ac:dyDescent="0.25">
      <c r="B8" s="202"/>
      <c r="C8" s="86"/>
      <c r="D8" s="86"/>
      <c r="F8" s="65"/>
      <c r="H8" s="65" t="str">
        <f>Inhalt!$C$7</f>
        <v>V. OncoBox: N1.1.1 (231215)</v>
      </c>
      <c r="I8" s="86"/>
      <c r="J8" s="489"/>
      <c r="K8" s="489"/>
      <c r="L8" s="489"/>
    </row>
    <row r="9" spans="1:13" ht="15.75" customHeight="1" x14ac:dyDescent="0.25">
      <c r="H9" s="65" t="str">
        <f>Inhalt!$C$8</f>
        <v>V. Spezifikation: N1.1.1 (231215)</v>
      </c>
      <c r="I9" s="86"/>
    </row>
    <row r="10" spans="1:13" ht="33.75" customHeight="1" x14ac:dyDescent="0.25">
      <c r="H10" s="1983" t="s">
        <v>1735</v>
      </c>
      <c r="I10" s="1983"/>
    </row>
    <row r="12" spans="1:13" x14ac:dyDescent="0.25">
      <c r="B12" s="313"/>
      <c r="C12" s="313"/>
      <c r="D12" s="313"/>
      <c r="E12" s="313"/>
      <c r="G12" s="313"/>
      <c r="H12" s="313"/>
      <c r="I12" s="313"/>
      <c r="J12" s="313"/>
      <c r="K12" s="313"/>
      <c r="L12" s="313"/>
      <c r="M12" s="313"/>
    </row>
    <row r="13" spans="1:13" ht="12" x14ac:dyDescent="0.25">
      <c r="B13" s="599" t="s">
        <v>1036</v>
      </c>
      <c r="E13" s="96"/>
      <c r="F13" s="51"/>
      <c r="G13" s="56"/>
      <c r="H13" s="56"/>
      <c r="I13" s="50"/>
    </row>
    <row r="14" spans="1:13" x14ac:dyDescent="0.25">
      <c r="E14" s="96"/>
      <c r="F14" s="51"/>
      <c r="G14" s="56"/>
      <c r="H14" s="56"/>
      <c r="I14" s="50"/>
    </row>
    <row r="15" spans="1:13" ht="45" x14ac:dyDescent="0.25">
      <c r="B15" s="579" t="s">
        <v>1091</v>
      </c>
      <c r="C15" s="580" t="s">
        <v>1087</v>
      </c>
      <c r="D15" s="580" t="s">
        <v>1088</v>
      </c>
      <c r="E15" s="580" t="s">
        <v>1089</v>
      </c>
      <c r="F15" s="580" t="s">
        <v>1090</v>
      </c>
      <c r="G15" s="581" t="s">
        <v>178</v>
      </c>
      <c r="H15" s="579" t="s">
        <v>1092</v>
      </c>
      <c r="I15" s="1984" t="s">
        <v>928</v>
      </c>
      <c r="J15" s="1985"/>
      <c r="K15" s="1986"/>
    </row>
    <row r="16" spans="1:13" ht="22.5" x14ac:dyDescent="0.25">
      <c r="B16" s="318" t="s">
        <v>173</v>
      </c>
      <c r="C16" s="582" t="s">
        <v>1037</v>
      </c>
      <c r="D16" s="582" t="s">
        <v>1038</v>
      </c>
      <c r="E16" s="582" t="s">
        <v>1039</v>
      </c>
      <c r="F16" s="582" t="s">
        <v>1040</v>
      </c>
      <c r="G16" s="583" t="s">
        <v>1041</v>
      </c>
      <c r="H16" s="318" t="s">
        <v>1042</v>
      </c>
      <c r="I16" s="605"/>
      <c r="J16" s="606"/>
      <c r="K16" s="607"/>
    </row>
    <row r="17" spans="2:11" ht="174.75" customHeight="1" x14ac:dyDescent="0.25">
      <c r="B17" s="503"/>
      <c r="C17" s="584" t="s">
        <v>1043</v>
      </c>
      <c r="D17" s="584" t="s">
        <v>1043</v>
      </c>
      <c r="E17" s="584" t="s">
        <v>1043</v>
      </c>
      <c r="F17" s="584" t="s">
        <v>1043</v>
      </c>
      <c r="G17" s="585" t="s">
        <v>1044</v>
      </c>
      <c r="H17" s="165" t="s">
        <v>3364</v>
      </c>
      <c r="I17" s="1583" t="s">
        <v>1193</v>
      </c>
      <c r="J17" s="1584"/>
      <c r="K17" s="1585"/>
    </row>
    <row r="18" spans="2:11" ht="21" customHeight="1" x14ac:dyDescent="0.25">
      <c r="B18" s="1996" t="s">
        <v>1045</v>
      </c>
      <c r="C18" s="1997"/>
      <c r="D18" s="1997"/>
      <c r="E18" s="1997"/>
      <c r="F18" s="1997"/>
      <c r="G18" s="1997"/>
      <c r="H18" s="1997"/>
      <c r="I18" s="1997"/>
      <c r="J18" s="1997"/>
      <c r="K18" s="1998"/>
    </row>
    <row r="19" spans="2:11" ht="23.25" customHeight="1" x14ac:dyDescent="0.25">
      <c r="B19" s="586" t="s">
        <v>1046</v>
      </c>
      <c r="C19" s="587">
        <v>0</v>
      </c>
      <c r="D19" s="587">
        <v>0</v>
      </c>
      <c r="E19" s="587">
        <v>0</v>
      </c>
      <c r="F19" s="587">
        <v>0</v>
      </c>
      <c r="G19" s="588">
        <v>0</v>
      </c>
      <c r="H19" s="589">
        <v>2</v>
      </c>
      <c r="I19" s="1999" t="s">
        <v>1047</v>
      </c>
      <c r="J19" s="2000"/>
      <c r="K19" s="2001"/>
    </row>
    <row r="20" spans="2:11" ht="23.25" customHeight="1" x14ac:dyDescent="0.25">
      <c r="B20" s="586" t="s">
        <v>1048</v>
      </c>
      <c r="C20" s="587">
        <v>0</v>
      </c>
      <c r="D20" s="587">
        <v>0</v>
      </c>
      <c r="E20" s="587">
        <v>0</v>
      </c>
      <c r="F20" s="587">
        <v>0</v>
      </c>
      <c r="G20" s="588">
        <v>0</v>
      </c>
      <c r="H20" s="589">
        <v>2</v>
      </c>
      <c r="I20" s="2002"/>
      <c r="J20" s="2003"/>
      <c r="K20" s="2004"/>
    </row>
    <row r="21" spans="2:11" ht="23.25" customHeight="1" x14ac:dyDescent="0.25">
      <c r="B21" s="586" t="s">
        <v>1049</v>
      </c>
      <c r="C21" s="587">
        <v>0</v>
      </c>
      <c r="D21" s="587">
        <v>0</v>
      </c>
      <c r="E21" s="587">
        <v>0</v>
      </c>
      <c r="F21" s="587">
        <v>0</v>
      </c>
      <c r="G21" s="588">
        <v>0</v>
      </c>
      <c r="H21" s="589">
        <v>2</v>
      </c>
      <c r="I21" s="2002"/>
      <c r="J21" s="2003"/>
      <c r="K21" s="2004"/>
    </row>
    <row r="22" spans="2:11" ht="23.25" customHeight="1" x14ac:dyDescent="0.25">
      <c r="B22" s="586" t="s">
        <v>1050</v>
      </c>
      <c r="C22" s="587">
        <v>0</v>
      </c>
      <c r="D22" s="587">
        <v>0</v>
      </c>
      <c r="E22" s="587">
        <v>0</v>
      </c>
      <c r="F22" s="587">
        <v>0</v>
      </c>
      <c r="G22" s="588">
        <v>0</v>
      </c>
      <c r="H22" s="589">
        <v>4</v>
      </c>
      <c r="I22" s="2005"/>
      <c r="J22" s="2006"/>
      <c r="K22" s="2007"/>
    </row>
    <row r="23" spans="2:11" ht="23.25" customHeight="1" x14ac:dyDescent="0.25">
      <c r="B23" s="1996" t="s">
        <v>1051</v>
      </c>
      <c r="C23" s="1997"/>
      <c r="D23" s="1997"/>
      <c r="E23" s="1997"/>
      <c r="F23" s="1997"/>
      <c r="G23" s="1997"/>
      <c r="H23" s="1997"/>
      <c r="I23" s="1997"/>
      <c r="J23" s="1997"/>
      <c r="K23" s="1998"/>
    </row>
    <row r="24" spans="2:11" ht="23.25" customHeight="1" x14ac:dyDescent="0.25">
      <c r="B24" s="586" t="s">
        <v>1046</v>
      </c>
      <c r="C24" s="587">
        <v>0</v>
      </c>
      <c r="D24" s="587">
        <v>0</v>
      </c>
      <c r="E24" s="587">
        <v>0</v>
      </c>
      <c r="F24" s="587">
        <v>0</v>
      </c>
      <c r="G24" s="588">
        <v>0</v>
      </c>
      <c r="H24" s="589">
        <v>2</v>
      </c>
      <c r="I24" s="1987" t="s">
        <v>3365</v>
      </c>
      <c r="J24" s="1988"/>
      <c r="K24" s="1989"/>
    </row>
    <row r="25" spans="2:11" ht="23.25" customHeight="1" x14ac:dyDescent="0.25">
      <c r="B25" s="586" t="s">
        <v>1048</v>
      </c>
      <c r="C25" s="587">
        <v>0</v>
      </c>
      <c r="D25" s="587">
        <v>0</v>
      </c>
      <c r="E25" s="587">
        <v>0</v>
      </c>
      <c r="F25" s="587">
        <v>0</v>
      </c>
      <c r="G25" s="588">
        <v>0</v>
      </c>
      <c r="H25" s="589">
        <v>2</v>
      </c>
      <c r="I25" s="1990"/>
      <c r="J25" s="1991"/>
      <c r="K25" s="1992"/>
    </row>
    <row r="26" spans="2:11" ht="23.25" customHeight="1" x14ac:dyDescent="0.25">
      <c r="B26" s="586" t="s">
        <v>1049</v>
      </c>
      <c r="C26" s="587">
        <v>0</v>
      </c>
      <c r="D26" s="587">
        <v>0</v>
      </c>
      <c r="E26" s="587">
        <v>0</v>
      </c>
      <c r="F26" s="587">
        <v>0</v>
      </c>
      <c r="G26" s="588">
        <v>0</v>
      </c>
      <c r="H26" s="589">
        <v>2</v>
      </c>
      <c r="I26" s="1990"/>
      <c r="J26" s="1991"/>
      <c r="K26" s="1992"/>
    </row>
    <row r="27" spans="2:11" ht="23.25" customHeight="1" x14ac:dyDescent="0.25">
      <c r="B27" s="586" t="s">
        <v>1050</v>
      </c>
      <c r="C27" s="587">
        <v>0</v>
      </c>
      <c r="D27" s="590">
        <v>1</v>
      </c>
      <c r="E27" s="587">
        <v>0</v>
      </c>
      <c r="F27" s="587">
        <v>0</v>
      </c>
      <c r="G27" s="588">
        <v>0</v>
      </c>
      <c r="H27" s="589">
        <v>4</v>
      </c>
      <c r="I27" s="1993"/>
      <c r="J27" s="1994"/>
      <c r="K27" s="1995"/>
    </row>
    <row r="28" spans="2:11" ht="23.25" customHeight="1" x14ac:dyDescent="0.25">
      <c r="B28" s="1996" t="s">
        <v>1052</v>
      </c>
      <c r="C28" s="1997"/>
      <c r="D28" s="1997"/>
      <c r="E28" s="1997"/>
      <c r="F28" s="1997"/>
      <c r="G28" s="1997"/>
      <c r="H28" s="1997"/>
      <c r="I28" s="1997"/>
      <c r="J28" s="1997"/>
      <c r="K28" s="1998"/>
    </row>
    <row r="29" spans="2:11" ht="23.25" customHeight="1" x14ac:dyDescent="0.25">
      <c r="B29" s="586" t="s">
        <v>1046</v>
      </c>
      <c r="C29" s="587">
        <v>0</v>
      </c>
      <c r="D29" s="587">
        <v>0</v>
      </c>
      <c r="E29" s="587">
        <v>0</v>
      </c>
      <c r="F29" s="587">
        <v>0</v>
      </c>
      <c r="G29" s="588">
        <v>0</v>
      </c>
      <c r="H29" s="589">
        <v>2</v>
      </c>
      <c r="I29" s="1987" t="s">
        <v>3366</v>
      </c>
      <c r="J29" s="1988"/>
      <c r="K29" s="1989"/>
    </row>
    <row r="30" spans="2:11" ht="23.25" customHeight="1" x14ac:dyDescent="0.25">
      <c r="B30" s="586" t="s">
        <v>1048</v>
      </c>
      <c r="C30" s="587">
        <v>0</v>
      </c>
      <c r="D30" s="587">
        <v>0</v>
      </c>
      <c r="E30" s="587">
        <v>0</v>
      </c>
      <c r="F30" s="587">
        <v>0</v>
      </c>
      <c r="G30" s="588">
        <v>0</v>
      </c>
      <c r="H30" s="589">
        <v>2</v>
      </c>
      <c r="I30" s="1990"/>
      <c r="J30" s="1991"/>
      <c r="K30" s="1992"/>
    </row>
    <row r="31" spans="2:11" ht="23.25" customHeight="1" x14ac:dyDescent="0.25">
      <c r="B31" s="586" t="s">
        <v>1049</v>
      </c>
      <c r="C31" s="587">
        <v>0</v>
      </c>
      <c r="D31" s="587">
        <v>0</v>
      </c>
      <c r="E31" s="587">
        <v>0</v>
      </c>
      <c r="F31" s="587">
        <v>0</v>
      </c>
      <c r="G31" s="588">
        <v>0</v>
      </c>
      <c r="H31" s="589">
        <v>2</v>
      </c>
      <c r="I31" s="1990"/>
      <c r="J31" s="1991"/>
      <c r="K31" s="1992"/>
    </row>
    <row r="32" spans="2:11" ht="23.25" customHeight="1" x14ac:dyDescent="0.25">
      <c r="B32" s="586" t="s">
        <v>1050</v>
      </c>
      <c r="C32" s="587">
        <v>0</v>
      </c>
      <c r="D32" s="590">
        <v>1</v>
      </c>
      <c r="E32" s="590">
        <v>1</v>
      </c>
      <c r="F32" s="587">
        <v>0</v>
      </c>
      <c r="G32" s="588">
        <v>0</v>
      </c>
      <c r="H32" s="589">
        <v>4</v>
      </c>
      <c r="I32" s="1993"/>
      <c r="J32" s="1994"/>
      <c r="K32" s="1995"/>
    </row>
    <row r="33" spans="2:11" ht="23.25" customHeight="1" x14ac:dyDescent="0.25">
      <c r="B33" s="1996" t="s">
        <v>1053</v>
      </c>
      <c r="C33" s="1997"/>
      <c r="D33" s="1997"/>
      <c r="E33" s="1997"/>
      <c r="F33" s="1997"/>
      <c r="G33" s="1997"/>
      <c r="H33" s="1997"/>
      <c r="I33" s="1997"/>
      <c r="J33" s="1997"/>
      <c r="K33" s="1998"/>
    </row>
    <row r="34" spans="2:11" ht="23.25" customHeight="1" x14ac:dyDescent="0.25">
      <c r="B34" s="586" t="s">
        <v>1046</v>
      </c>
      <c r="C34" s="587">
        <v>0</v>
      </c>
      <c r="D34" s="587">
        <v>0</v>
      </c>
      <c r="E34" s="587">
        <v>0</v>
      </c>
      <c r="F34" s="587">
        <v>0</v>
      </c>
      <c r="G34" s="588">
        <v>0</v>
      </c>
      <c r="H34" s="589">
        <v>2</v>
      </c>
      <c r="I34" s="1999" t="s">
        <v>1054</v>
      </c>
      <c r="J34" s="2000"/>
      <c r="K34" s="2001"/>
    </row>
    <row r="35" spans="2:11" ht="23.25" customHeight="1" x14ac:dyDescent="0.25">
      <c r="B35" s="586" t="s">
        <v>1048</v>
      </c>
      <c r="C35" s="587">
        <v>0</v>
      </c>
      <c r="D35" s="587">
        <v>0</v>
      </c>
      <c r="E35" s="587">
        <v>0</v>
      </c>
      <c r="F35" s="587">
        <v>0</v>
      </c>
      <c r="G35" s="588">
        <v>0</v>
      </c>
      <c r="H35" s="589">
        <v>2</v>
      </c>
      <c r="I35" s="2002"/>
      <c r="J35" s="2003"/>
      <c r="K35" s="2004"/>
    </row>
    <row r="36" spans="2:11" ht="23.25" customHeight="1" x14ac:dyDescent="0.25">
      <c r="B36" s="586" t="s">
        <v>1049</v>
      </c>
      <c r="C36" s="587">
        <v>0</v>
      </c>
      <c r="D36" s="590">
        <v>1</v>
      </c>
      <c r="E36" s="587">
        <v>0</v>
      </c>
      <c r="F36" s="587">
        <v>0</v>
      </c>
      <c r="G36" s="588">
        <v>0</v>
      </c>
      <c r="H36" s="589">
        <v>2</v>
      </c>
      <c r="I36" s="2002"/>
      <c r="J36" s="2003"/>
      <c r="K36" s="2004"/>
    </row>
    <row r="37" spans="2:11" ht="23.25" customHeight="1" x14ac:dyDescent="0.25">
      <c r="B37" s="586" t="s">
        <v>1050</v>
      </c>
      <c r="C37" s="587">
        <v>0</v>
      </c>
      <c r="D37" s="590">
        <v>2</v>
      </c>
      <c r="E37" s="587">
        <v>0</v>
      </c>
      <c r="F37" s="587">
        <v>0</v>
      </c>
      <c r="G37" s="588">
        <v>0</v>
      </c>
      <c r="H37" s="589">
        <v>4</v>
      </c>
      <c r="I37" s="2002"/>
      <c r="J37" s="2003"/>
      <c r="K37" s="2004"/>
    </row>
    <row r="38" spans="2:11" ht="23.25" customHeight="1" x14ac:dyDescent="0.25">
      <c r="B38" s="586" t="s">
        <v>1055</v>
      </c>
      <c r="C38" s="587">
        <v>0</v>
      </c>
      <c r="D38" s="590">
        <v>2</v>
      </c>
      <c r="E38" s="587">
        <v>0</v>
      </c>
      <c r="F38" s="587">
        <v>0</v>
      </c>
      <c r="G38" s="588">
        <v>0</v>
      </c>
      <c r="H38" s="589">
        <v>3</v>
      </c>
      <c r="I38" s="2005"/>
      <c r="J38" s="2006"/>
      <c r="K38" s="2007"/>
    </row>
    <row r="39" spans="2:11" ht="23.25" customHeight="1" x14ac:dyDescent="0.25">
      <c r="B39" s="1996" t="s">
        <v>1056</v>
      </c>
      <c r="C39" s="1997"/>
      <c r="D39" s="1997"/>
      <c r="E39" s="1997"/>
      <c r="F39" s="1997"/>
      <c r="G39" s="1997"/>
      <c r="H39" s="1997"/>
      <c r="I39" s="1997"/>
      <c r="J39" s="1997"/>
      <c r="K39" s="1998"/>
    </row>
    <row r="40" spans="2:11" ht="23.25" customHeight="1" x14ac:dyDescent="0.25">
      <c r="B40" s="586" t="s">
        <v>1046</v>
      </c>
      <c r="C40" s="587">
        <v>0</v>
      </c>
      <c r="D40" s="587">
        <v>0</v>
      </c>
      <c r="E40" s="587">
        <v>0</v>
      </c>
      <c r="F40" s="587">
        <v>0</v>
      </c>
      <c r="G40" s="588">
        <v>0</v>
      </c>
      <c r="H40" s="589">
        <v>2</v>
      </c>
      <c r="I40" s="1999" t="s">
        <v>1057</v>
      </c>
      <c r="J40" s="2000"/>
      <c r="K40" s="2001"/>
    </row>
    <row r="41" spans="2:11" ht="23.25" customHeight="1" x14ac:dyDescent="0.25">
      <c r="B41" s="586" t="s">
        <v>1048</v>
      </c>
      <c r="C41" s="587">
        <v>0</v>
      </c>
      <c r="D41" s="587">
        <v>0</v>
      </c>
      <c r="E41" s="587">
        <v>0</v>
      </c>
      <c r="F41" s="587">
        <v>0</v>
      </c>
      <c r="G41" s="588">
        <v>0</v>
      </c>
      <c r="H41" s="589">
        <v>2</v>
      </c>
      <c r="I41" s="2002"/>
      <c r="J41" s="2003"/>
      <c r="K41" s="2004"/>
    </row>
    <row r="42" spans="2:11" ht="23.25" customHeight="1" x14ac:dyDescent="0.25">
      <c r="B42" s="586" t="s">
        <v>1049</v>
      </c>
      <c r="C42" s="587">
        <v>0</v>
      </c>
      <c r="D42" s="590">
        <v>1</v>
      </c>
      <c r="E42" s="587">
        <v>0</v>
      </c>
      <c r="F42" s="587">
        <v>0</v>
      </c>
      <c r="G42" s="588">
        <v>0</v>
      </c>
      <c r="H42" s="589">
        <v>2</v>
      </c>
      <c r="I42" s="2002"/>
      <c r="J42" s="2003"/>
      <c r="K42" s="2004"/>
    </row>
    <row r="43" spans="2:11" ht="23.25" customHeight="1" x14ac:dyDescent="0.25">
      <c r="B43" s="586" t="s">
        <v>1050</v>
      </c>
      <c r="C43" s="587">
        <v>0</v>
      </c>
      <c r="D43" s="590">
        <v>2</v>
      </c>
      <c r="E43" s="587">
        <v>0</v>
      </c>
      <c r="F43" s="587">
        <v>0</v>
      </c>
      <c r="G43" s="588">
        <v>0</v>
      </c>
      <c r="H43" s="589">
        <v>4</v>
      </c>
      <c r="I43" s="2002"/>
      <c r="J43" s="2003"/>
      <c r="K43" s="2004"/>
    </row>
    <row r="44" spans="2:11" ht="23.25" customHeight="1" x14ac:dyDescent="0.25">
      <c r="B44" s="586" t="s">
        <v>1055</v>
      </c>
      <c r="C44" s="590">
        <v>3</v>
      </c>
      <c r="D44" s="590">
        <v>2</v>
      </c>
      <c r="E44" s="590">
        <v>3</v>
      </c>
      <c r="F44" s="590">
        <v>3</v>
      </c>
      <c r="G44" s="588">
        <v>0</v>
      </c>
      <c r="H44" s="589">
        <v>1</v>
      </c>
      <c r="I44" s="2005"/>
      <c r="J44" s="2006"/>
      <c r="K44" s="2007"/>
    </row>
    <row r="45" spans="2:11" ht="23.25" customHeight="1" x14ac:dyDescent="0.25">
      <c r="B45" s="1996" t="s">
        <v>1058</v>
      </c>
      <c r="C45" s="1997"/>
      <c r="D45" s="1997"/>
      <c r="E45" s="1997"/>
      <c r="F45" s="1997"/>
      <c r="G45" s="1997"/>
      <c r="H45" s="1997"/>
      <c r="I45" s="1997"/>
      <c r="J45" s="1997"/>
      <c r="K45" s="1998"/>
    </row>
    <row r="46" spans="2:11" ht="23.25" customHeight="1" x14ac:dyDescent="0.25">
      <c r="B46" s="586" t="s">
        <v>1046</v>
      </c>
      <c r="C46" s="587">
        <v>3</v>
      </c>
      <c r="D46" s="587">
        <v>3</v>
      </c>
      <c r="E46" s="587">
        <v>3</v>
      </c>
      <c r="F46" s="587">
        <v>3</v>
      </c>
      <c r="G46" s="588">
        <v>0</v>
      </c>
      <c r="H46" s="589">
        <v>1</v>
      </c>
      <c r="I46" s="1999" t="s">
        <v>3370</v>
      </c>
      <c r="J46" s="2000"/>
      <c r="K46" s="2001"/>
    </row>
    <row r="47" spans="2:11" ht="23.25" customHeight="1" x14ac:dyDescent="0.25">
      <c r="B47" s="586" t="s">
        <v>1048</v>
      </c>
      <c r="C47" s="587">
        <v>3</v>
      </c>
      <c r="D47" s="587">
        <v>3</v>
      </c>
      <c r="E47" s="587">
        <v>3</v>
      </c>
      <c r="F47" s="587">
        <v>3</v>
      </c>
      <c r="G47" s="588">
        <v>0</v>
      </c>
      <c r="H47" s="589">
        <v>1</v>
      </c>
      <c r="I47" s="2002"/>
      <c r="J47" s="2003"/>
      <c r="K47" s="2004"/>
    </row>
    <row r="48" spans="2:11" ht="23.25" customHeight="1" x14ac:dyDescent="0.25">
      <c r="B48" s="586" t="s">
        <v>1049</v>
      </c>
      <c r="C48" s="587">
        <v>0</v>
      </c>
      <c r="D48" s="587">
        <v>0</v>
      </c>
      <c r="E48" s="587">
        <v>0</v>
      </c>
      <c r="F48" s="587">
        <v>0</v>
      </c>
      <c r="G48" s="588">
        <v>0</v>
      </c>
      <c r="H48" s="589">
        <v>2</v>
      </c>
      <c r="I48" s="2005"/>
      <c r="J48" s="2006"/>
      <c r="K48" s="2007"/>
    </row>
    <row r="49" spans="2:16" ht="23.25" customHeight="1" x14ac:dyDescent="0.25">
      <c r="B49" s="1996" t="s">
        <v>1059</v>
      </c>
      <c r="C49" s="1997"/>
      <c r="D49" s="1997"/>
      <c r="E49" s="1997"/>
      <c r="F49" s="1997"/>
      <c r="G49" s="1997"/>
      <c r="H49" s="1997"/>
      <c r="I49" s="1997"/>
      <c r="J49" s="1997"/>
      <c r="K49" s="1998"/>
    </row>
    <row r="50" spans="2:16" ht="23.25" customHeight="1" x14ac:dyDescent="0.25">
      <c r="B50" s="586" t="s">
        <v>1046</v>
      </c>
      <c r="C50" s="587">
        <v>3</v>
      </c>
      <c r="D50" s="587">
        <v>3</v>
      </c>
      <c r="E50" s="587">
        <v>3</v>
      </c>
      <c r="F50" s="587">
        <v>3</v>
      </c>
      <c r="G50" s="588">
        <v>0</v>
      </c>
      <c r="H50" s="589">
        <v>1</v>
      </c>
      <c r="I50" s="1999" t="s">
        <v>3371</v>
      </c>
      <c r="J50" s="2000"/>
      <c r="K50" s="2001"/>
      <c r="L50" s="514"/>
      <c r="M50" s="514"/>
      <c r="N50" s="514"/>
      <c r="O50" s="514"/>
      <c r="P50" s="514"/>
    </row>
    <row r="51" spans="2:16" ht="23.25" customHeight="1" x14ac:dyDescent="0.25">
      <c r="B51" s="586" t="s">
        <v>1048</v>
      </c>
      <c r="C51" s="587">
        <v>3</v>
      </c>
      <c r="D51" s="587">
        <v>3</v>
      </c>
      <c r="E51" s="587">
        <v>3</v>
      </c>
      <c r="F51" s="587">
        <v>3</v>
      </c>
      <c r="G51" s="588">
        <v>0</v>
      </c>
      <c r="H51" s="589">
        <v>1</v>
      </c>
      <c r="I51" s="2002"/>
      <c r="J51" s="2003"/>
      <c r="K51" s="2004"/>
    </row>
    <row r="52" spans="2:16" ht="23.25" customHeight="1" x14ac:dyDescent="0.25">
      <c r="B52" s="586" t="s">
        <v>1049</v>
      </c>
      <c r="C52" s="587">
        <v>3</v>
      </c>
      <c r="D52" s="587">
        <v>3</v>
      </c>
      <c r="E52" s="587">
        <v>3</v>
      </c>
      <c r="F52" s="587">
        <v>3</v>
      </c>
      <c r="G52" s="588">
        <v>0</v>
      </c>
      <c r="H52" s="589">
        <v>1</v>
      </c>
      <c r="I52" s="2005"/>
      <c r="J52" s="2006"/>
      <c r="K52" s="2007"/>
    </row>
    <row r="53" spans="2:16" ht="23.25" customHeight="1" x14ac:dyDescent="0.25">
      <c r="B53" s="1996" t="s">
        <v>3367</v>
      </c>
      <c r="C53" s="1997"/>
      <c r="D53" s="1997"/>
      <c r="E53" s="1997"/>
      <c r="F53" s="1997"/>
      <c r="G53" s="1997"/>
      <c r="H53" s="1997"/>
      <c r="I53" s="1997"/>
      <c r="J53" s="1997"/>
      <c r="K53" s="1998"/>
    </row>
    <row r="54" spans="2:16" ht="23.25" customHeight="1" x14ac:dyDescent="0.25">
      <c r="B54" s="586" t="s">
        <v>1046</v>
      </c>
      <c r="C54" s="587">
        <v>0</v>
      </c>
      <c r="D54" s="587">
        <v>0</v>
      </c>
      <c r="E54" s="587">
        <v>0</v>
      </c>
      <c r="F54" s="587">
        <v>0</v>
      </c>
      <c r="G54" s="588">
        <v>0</v>
      </c>
      <c r="H54" s="589">
        <v>2</v>
      </c>
      <c r="I54" s="1999" t="s">
        <v>3369</v>
      </c>
      <c r="J54" s="2000"/>
      <c r="K54" s="2001"/>
    </row>
    <row r="55" spans="2:16" ht="23.25" customHeight="1" x14ac:dyDescent="0.25">
      <c r="B55" s="586" t="s">
        <v>1048</v>
      </c>
      <c r="C55" s="587">
        <v>0</v>
      </c>
      <c r="D55" s="587">
        <v>0</v>
      </c>
      <c r="E55" s="590">
        <v>1</v>
      </c>
      <c r="F55" s="587">
        <v>0</v>
      </c>
      <c r="G55" s="588">
        <v>0</v>
      </c>
      <c r="H55" s="589">
        <v>2</v>
      </c>
      <c r="I55" s="2002"/>
      <c r="J55" s="2003"/>
      <c r="K55" s="2004"/>
    </row>
    <row r="56" spans="2:16" ht="23.25" customHeight="1" x14ac:dyDescent="0.25">
      <c r="B56" s="586" t="s">
        <v>1049</v>
      </c>
      <c r="C56" s="587">
        <v>0</v>
      </c>
      <c r="D56" s="587">
        <v>0</v>
      </c>
      <c r="E56" s="590">
        <v>2</v>
      </c>
      <c r="F56" s="587">
        <v>0</v>
      </c>
      <c r="G56" s="590">
        <v>1</v>
      </c>
      <c r="H56" s="589">
        <v>1</v>
      </c>
      <c r="I56" s="2005"/>
      <c r="J56" s="2006"/>
      <c r="K56" s="2007"/>
    </row>
    <row r="57" spans="2:16" ht="23.25" customHeight="1" x14ac:dyDescent="0.25">
      <c r="B57" s="1996" t="s">
        <v>3368</v>
      </c>
      <c r="C57" s="1997"/>
      <c r="D57" s="1997"/>
      <c r="E57" s="1997"/>
      <c r="F57" s="1997"/>
      <c r="G57" s="1997"/>
      <c r="H57" s="1997"/>
      <c r="I57" s="1997"/>
      <c r="J57" s="1997"/>
      <c r="K57" s="1998"/>
    </row>
    <row r="58" spans="2:16" ht="23.25" customHeight="1" x14ac:dyDescent="0.25">
      <c r="B58" s="586" t="s">
        <v>1046</v>
      </c>
      <c r="C58" s="587">
        <v>0</v>
      </c>
      <c r="D58" s="587">
        <v>0</v>
      </c>
      <c r="E58" s="587">
        <v>0</v>
      </c>
      <c r="F58" s="587">
        <v>0</v>
      </c>
      <c r="G58" s="588">
        <v>0</v>
      </c>
      <c r="H58" s="589">
        <v>2</v>
      </c>
      <c r="I58" s="1999" t="s">
        <v>3369</v>
      </c>
      <c r="J58" s="2000"/>
      <c r="K58" s="2001"/>
    </row>
    <row r="59" spans="2:16" ht="23.25" customHeight="1" x14ac:dyDescent="0.25">
      <c r="B59" s="586" t="s">
        <v>1048</v>
      </c>
      <c r="C59" s="587">
        <v>0</v>
      </c>
      <c r="D59" s="587">
        <v>0</v>
      </c>
      <c r="E59" s="587">
        <v>0</v>
      </c>
      <c r="F59" s="587">
        <v>0</v>
      </c>
      <c r="G59" s="588">
        <v>0</v>
      </c>
      <c r="H59" s="589">
        <v>2</v>
      </c>
      <c r="I59" s="2002"/>
      <c r="J59" s="2003"/>
      <c r="K59" s="2004"/>
    </row>
    <row r="60" spans="2:16" ht="23.25" customHeight="1" x14ac:dyDescent="0.25">
      <c r="B60" s="586" t="s">
        <v>1049</v>
      </c>
      <c r="C60" s="587">
        <v>0</v>
      </c>
      <c r="D60" s="587">
        <v>0</v>
      </c>
      <c r="E60" s="587">
        <v>0</v>
      </c>
      <c r="F60" s="587">
        <v>0</v>
      </c>
      <c r="G60" s="590">
        <v>2</v>
      </c>
      <c r="H60" s="589">
        <v>1</v>
      </c>
      <c r="I60" s="2005"/>
      <c r="J60" s="2006"/>
      <c r="K60" s="2007"/>
    </row>
    <row r="61" spans="2:16" ht="23.25" customHeight="1" x14ac:dyDescent="0.25"/>
    <row r="62" spans="2:16" ht="23.25" customHeight="1" x14ac:dyDescent="0.25">
      <c r="B62" s="599" t="s">
        <v>1060</v>
      </c>
    </row>
    <row r="63" spans="2:16" ht="23.25" customHeight="1" x14ac:dyDescent="0.25">
      <c r="B63" s="1996" t="s">
        <v>1061</v>
      </c>
      <c r="C63" s="1997"/>
      <c r="D63" s="1997"/>
      <c r="E63" s="1997"/>
      <c r="F63" s="1997"/>
      <c r="G63" s="1997"/>
      <c r="H63" s="1997"/>
      <c r="I63" s="1997"/>
      <c r="J63" s="1997"/>
      <c r="K63" s="1998"/>
    </row>
    <row r="64" spans="2:16" ht="23.25" customHeight="1" x14ac:dyDescent="0.25">
      <c r="B64" s="586" t="s">
        <v>1046</v>
      </c>
      <c r="C64" s="587">
        <v>0</v>
      </c>
      <c r="D64" s="587">
        <v>0</v>
      </c>
      <c r="E64" s="587">
        <v>0</v>
      </c>
      <c r="F64" s="587">
        <v>0</v>
      </c>
      <c r="G64" s="588">
        <v>0</v>
      </c>
      <c r="H64" s="589">
        <v>2</v>
      </c>
      <c r="I64" s="2008" t="s">
        <v>3372</v>
      </c>
      <c r="J64" s="2008"/>
      <c r="K64" s="2009"/>
    </row>
    <row r="65" spans="2:11" ht="23.25" customHeight="1" x14ac:dyDescent="0.25">
      <c r="B65" s="586" t="s">
        <v>1048</v>
      </c>
      <c r="C65" s="587">
        <v>0</v>
      </c>
      <c r="D65" s="587">
        <v>0</v>
      </c>
      <c r="E65" s="587">
        <v>0</v>
      </c>
      <c r="F65" s="587">
        <v>0</v>
      </c>
      <c r="G65" s="588">
        <v>0</v>
      </c>
      <c r="H65" s="589">
        <v>2</v>
      </c>
      <c r="I65" s="2010"/>
      <c r="J65" s="2010"/>
      <c r="K65" s="2011"/>
    </row>
    <row r="66" spans="2:11" ht="23.25" customHeight="1" x14ac:dyDescent="0.25">
      <c r="B66" s="586" t="s">
        <v>1049</v>
      </c>
      <c r="C66" s="587">
        <v>1</v>
      </c>
      <c r="D66" s="587">
        <v>0</v>
      </c>
      <c r="E66" s="587">
        <v>0</v>
      </c>
      <c r="F66" s="587">
        <v>0</v>
      </c>
      <c r="G66" s="588">
        <v>0</v>
      </c>
      <c r="H66" s="589">
        <v>2</v>
      </c>
      <c r="I66" s="2010"/>
      <c r="J66" s="2010"/>
      <c r="K66" s="2011"/>
    </row>
    <row r="67" spans="2:11" ht="23.25" customHeight="1" x14ac:dyDescent="0.25">
      <c r="B67" s="591" t="s">
        <v>1050</v>
      </c>
      <c r="C67" s="592">
        <v>0</v>
      </c>
      <c r="D67" s="587">
        <v>0</v>
      </c>
      <c r="E67" s="587">
        <v>0</v>
      </c>
      <c r="F67" s="587">
        <v>0</v>
      </c>
      <c r="G67" s="588">
        <v>0</v>
      </c>
      <c r="H67" s="589">
        <v>4</v>
      </c>
      <c r="I67" s="2010"/>
      <c r="J67" s="2010"/>
      <c r="K67" s="2011"/>
    </row>
    <row r="68" spans="2:11" ht="23.25" customHeight="1" x14ac:dyDescent="0.25">
      <c r="B68" s="593" t="s">
        <v>1062</v>
      </c>
      <c r="C68" s="594"/>
      <c r="D68" s="594"/>
      <c r="E68" s="594"/>
      <c r="F68" s="594"/>
      <c r="G68" s="594"/>
      <c r="H68" s="595"/>
      <c r="I68" s="2010"/>
      <c r="J68" s="2010"/>
      <c r="K68" s="2011"/>
    </row>
    <row r="69" spans="2:11" ht="23.25" customHeight="1" x14ac:dyDescent="0.25">
      <c r="B69" s="586" t="s">
        <v>1049</v>
      </c>
      <c r="C69" s="587">
        <v>1</v>
      </c>
      <c r="D69" s="587">
        <v>0</v>
      </c>
      <c r="E69" s="587">
        <v>0</v>
      </c>
      <c r="F69" s="587">
        <v>0</v>
      </c>
      <c r="G69" s="588">
        <v>0</v>
      </c>
      <c r="H69" s="589">
        <v>2</v>
      </c>
      <c r="I69" s="2010"/>
      <c r="J69" s="2010"/>
      <c r="K69" s="2011"/>
    </row>
    <row r="70" spans="2:11" ht="23.25" customHeight="1" x14ac:dyDescent="0.25">
      <c r="B70" s="596" t="s">
        <v>1050</v>
      </c>
      <c r="C70" s="590">
        <v>2</v>
      </c>
      <c r="D70" s="587">
        <v>0</v>
      </c>
      <c r="E70" s="587">
        <v>0</v>
      </c>
      <c r="F70" s="587">
        <v>0</v>
      </c>
      <c r="G70" s="588">
        <v>0</v>
      </c>
      <c r="H70" s="589">
        <v>4</v>
      </c>
      <c r="I70" s="2012"/>
      <c r="J70" s="2012"/>
      <c r="K70" s="2013"/>
    </row>
    <row r="71" spans="2:11" ht="23.25" customHeight="1" x14ac:dyDescent="0.25">
      <c r="B71" s="1996" t="s">
        <v>1063</v>
      </c>
      <c r="C71" s="1997"/>
      <c r="D71" s="1997"/>
      <c r="E71" s="1997"/>
      <c r="F71" s="1997"/>
      <c r="G71" s="1997"/>
      <c r="H71" s="1997"/>
      <c r="I71" s="1997"/>
      <c r="J71" s="1997"/>
      <c r="K71" s="1998"/>
    </row>
    <row r="72" spans="2:11" ht="23.25" customHeight="1" x14ac:dyDescent="0.25">
      <c r="B72" s="586" t="s">
        <v>1046</v>
      </c>
      <c r="C72" s="587">
        <v>0</v>
      </c>
      <c r="D72" s="587">
        <v>0</v>
      </c>
      <c r="E72" s="587">
        <v>0</v>
      </c>
      <c r="F72" s="587">
        <v>0</v>
      </c>
      <c r="G72" s="588">
        <v>0</v>
      </c>
      <c r="H72" s="589">
        <v>2</v>
      </c>
      <c r="I72" s="2008" t="s">
        <v>3373</v>
      </c>
      <c r="J72" s="2008"/>
      <c r="K72" s="2009"/>
    </row>
    <row r="73" spans="2:11" ht="23.25" customHeight="1" x14ac:dyDescent="0.25">
      <c r="B73" s="586" t="s">
        <v>1048</v>
      </c>
      <c r="C73" s="587">
        <v>0</v>
      </c>
      <c r="D73" s="587">
        <v>0</v>
      </c>
      <c r="E73" s="587">
        <v>0</v>
      </c>
      <c r="F73" s="587">
        <v>0</v>
      </c>
      <c r="G73" s="588">
        <v>0</v>
      </c>
      <c r="H73" s="589">
        <v>2</v>
      </c>
      <c r="I73" s="2010"/>
      <c r="J73" s="2010"/>
      <c r="K73" s="2011"/>
    </row>
    <row r="74" spans="2:11" ht="23.25" customHeight="1" x14ac:dyDescent="0.25">
      <c r="B74" s="586" t="s">
        <v>1049</v>
      </c>
      <c r="C74" s="587">
        <v>1</v>
      </c>
      <c r="D74" s="587">
        <v>0</v>
      </c>
      <c r="E74" s="587">
        <v>0</v>
      </c>
      <c r="F74" s="587">
        <v>0</v>
      </c>
      <c r="G74" s="588">
        <v>0</v>
      </c>
      <c r="H74" s="589">
        <v>2</v>
      </c>
      <c r="I74" s="2010"/>
      <c r="J74" s="2010"/>
      <c r="K74" s="2011"/>
    </row>
    <row r="75" spans="2:11" ht="23.25" customHeight="1" x14ac:dyDescent="0.25">
      <c r="B75" s="591" t="s">
        <v>1050</v>
      </c>
      <c r="C75" s="592">
        <v>1</v>
      </c>
      <c r="D75" s="587">
        <v>0</v>
      </c>
      <c r="E75" s="587">
        <v>0</v>
      </c>
      <c r="F75" s="587">
        <v>0</v>
      </c>
      <c r="G75" s="588">
        <v>0</v>
      </c>
      <c r="H75" s="589">
        <v>4</v>
      </c>
      <c r="I75" s="2010"/>
      <c r="J75" s="2010"/>
      <c r="K75" s="2011"/>
    </row>
    <row r="76" spans="2:11" ht="23.25" customHeight="1" x14ac:dyDescent="0.25">
      <c r="B76" s="593" t="s">
        <v>1062</v>
      </c>
      <c r="C76" s="594"/>
      <c r="D76" s="594"/>
      <c r="E76" s="594"/>
      <c r="F76" s="594"/>
      <c r="G76" s="594"/>
      <c r="H76" s="595"/>
      <c r="I76" s="2010"/>
      <c r="J76" s="2010"/>
      <c r="K76" s="2011"/>
    </row>
    <row r="77" spans="2:11" ht="23.25" customHeight="1" x14ac:dyDescent="0.25">
      <c r="B77" s="586" t="s">
        <v>1049</v>
      </c>
      <c r="C77" s="587">
        <v>1</v>
      </c>
      <c r="D77" s="587">
        <v>0</v>
      </c>
      <c r="E77" s="587">
        <v>0</v>
      </c>
      <c r="F77" s="587">
        <v>0</v>
      </c>
      <c r="G77" s="588">
        <v>0</v>
      </c>
      <c r="H77" s="589">
        <v>2</v>
      </c>
      <c r="I77" s="2010"/>
      <c r="J77" s="2010"/>
      <c r="K77" s="2011"/>
    </row>
    <row r="78" spans="2:11" ht="23.25" customHeight="1" x14ac:dyDescent="0.25">
      <c r="B78" s="596" t="s">
        <v>1050</v>
      </c>
      <c r="C78" s="590">
        <v>2</v>
      </c>
      <c r="D78" s="587">
        <v>0</v>
      </c>
      <c r="E78" s="587">
        <v>0</v>
      </c>
      <c r="F78" s="587">
        <v>0</v>
      </c>
      <c r="G78" s="588">
        <v>0</v>
      </c>
      <c r="H78" s="589">
        <v>4</v>
      </c>
      <c r="I78" s="2012"/>
      <c r="J78" s="2012"/>
      <c r="K78" s="2013"/>
    </row>
    <row r="79" spans="2:11" ht="23.25" customHeight="1" x14ac:dyDescent="0.25">
      <c r="B79" s="1996" t="s">
        <v>1064</v>
      </c>
      <c r="C79" s="1997"/>
      <c r="D79" s="1997"/>
      <c r="E79" s="1997"/>
      <c r="F79" s="1997"/>
      <c r="G79" s="1997"/>
      <c r="H79" s="1997"/>
      <c r="I79" s="1997"/>
      <c r="J79" s="1997"/>
      <c r="K79" s="1998"/>
    </row>
    <row r="80" spans="2:11" ht="23.25" customHeight="1" x14ac:dyDescent="0.25">
      <c r="B80" s="586" t="s">
        <v>1046</v>
      </c>
      <c r="C80" s="587">
        <v>0</v>
      </c>
      <c r="D80" s="587">
        <v>0</v>
      </c>
      <c r="E80" s="587">
        <v>0</v>
      </c>
      <c r="F80" s="587">
        <v>0</v>
      </c>
      <c r="G80" s="588">
        <v>0</v>
      </c>
      <c r="H80" s="589">
        <v>2</v>
      </c>
      <c r="I80" s="2008" t="s">
        <v>1093</v>
      </c>
      <c r="J80" s="2008"/>
      <c r="K80" s="2009"/>
    </row>
    <row r="81" spans="2:11" ht="23.25" customHeight="1" x14ac:dyDescent="0.25">
      <c r="B81" s="586" t="s">
        <v>1048</v>
      </c>
      <c r="C81" s="587">
        <v>0</v>
      </c>
      <c r="D81" s="587">
        <v>0</v>
      </c>
      <c r="E81" s="587">
        <v>0</v>
      </c>
      <c r="F81" s="587">
        <v>0</v>
      </c>
      <c r="G81" s="588">
        <v>0</v>
      </c>
      <c r="H81" s="589">
        <v>2</v>
      </c>
      <c r="I81" s="2010"/>
      <c r="J81" s="2010"/>
      <c r="K81" s="2011"/>
    </row>
    <row r="82" spans="2:11" ht="23.25" customHeight="1" x14ac:dyDescent="0.25">
      <c r="B82" s="586" t="s">
        <v>1049</v>
      </c>
      <c r="C82" s="587">
        <v>1</v>
      </c>
      <c r="D82" s="587">
        <v>0</v>
      </c>
      <c r="E82" s="587">
        <v>0</v>
      </c>
      <c r="F82" s="587">
        <v>0</v>
      </c>
      <c r="G82" s="588">
        <v>0</v>
      </c>
      <c r="H82" s="589">
        <v>2</v>
      </c>
      <c r="I82" s="2010"/>
      <c r="J82" s="2010"/>
      <c r="K82" s="2011"/>
    </row>
    <row r="83" spans="2:11" ht="23.25" customHeight="1" x14ac:dyDescent="0.25">
      <c r="B83" s="591" t="s">
        <v>1050</v>
      </c>
      <c r="C83" s="592">
        <v>3</v>
      </c>
      <c r="D83" s="587">
        <v>0</v>
      </c>
      <c r="E83" s="587">
        <v>0</v>
      </c>
      <c r="F83" s="587">
        <v>0</v>
      </c>
      <c r="G83" s="588">
        <v>0</v>
      </c>
      <c r="H83" s="589">
        <v>4</v>
      </c>
      <c r="I83" s="2010"/>
      <c r="J83" s="2010"/>
      <c r="K83" s="2011"/>
    </row>
    <row r="84" spans="2:11" ht="23.25" customHeight="1" x14ac:dyDescent="0.25">
      <c r="B84" s="593" t="s">
        <v>1062</v>
      </c>
      <c r="C84" s="594"/>
      <c r="D84" s="594"/>
      <c r="E84" s="594"/>
      <c r="F84" s="594"/>
      <c r="G84" s="594"/>
      <c r="H84" s="595"/>
      <c r="I84" s="2010"/>
      <c r="J84" s="2010"/>
      <c r="K84" s="2011"/>
    </row>
    <row r="85" spans="2:11" ht="23.25" customHeight="1" x14ac:dyDescent="0.25">
      <c r="B85" s="586" t="s">
        <v>1049</v>
      </c>
      <c r="C85" s="587">
        <v>1</v>
      </c>
      <c r="D85" s="587">
        <v>0</v>
      </c>
      <c r="E85" s="587">
        <v>0</v>
      </c>
      <c r="F85" s="587">
        <v>0</v>
      </c>
      <c r="G85" s="588">
        <v>0</v>
      </c>
      <c r="H85" s="589">
        <v>2</v>
      </c>
      <c r="I85" s="2010"/>
      <c r="J85" s="2010"/>
      <c r="K85" s="2011"/>
    </row>
    <row r="86" spans="2:11" ht="23.25" customHeight="1" x14ac:dyDescent="0.25">
      <c r="B86" s="596" t="s">
        <v>1050</v>
      </c>
      <c r="C86" s="590">
        <v>2</v>
      </c>
      <c r="D86" s="587">
        <v>0</v>
      </c>
      <c r="E86" s="587">
        <v>0</v>
      </c>
      <c r="F86" s="587">
        <v>0</v>
      </c>
      <c r="G86" s="588">
        <v>0</v>
      </c>
      <c r="H86" s="589">
        <v>4</v>
      </c>
      <c r="I86" s="2012"/>
      <c r="J86" s="2012"/>
      <c r="K86" s="2013"/>
    </row>
    <row r="87" spans="2:11" ht="23.25" customHeight="1" x14ac:dyDescent="0.25">
      <c r="B87" s="1996" t="s">
        <v>1065</v>
      </c>
      <c r="C87" s="1997"/>
      <c r="D87" s="1997"/>
      <c r="E87" s="1997"/>
      <c r="F87" s="1997"/>
      <c r="G87" s="1997"/>
      <c r="H87" s="1997"/>
      <c r="I87" s="1997"/>
      <c r="J87" s="1997"/>
      <c r="K87" s="1998"/>
    </row>
    <row r="88" spans="2:11" ht="23.25" customHeight="1" x14ac:dyDescent="0.25">
      <c r="B88" s="586" t="s">
        <v>1046</v>
      </c>
      <c r="C88" s="587">
        <v>0</v>
      </c>
      <c r="D88" s="587">
        <v>0</v>
      </c>
      <c r="E88" s="587">
        <v>0</v>
      </c>
      <c r="F88" s="587">
        <v>0</v>
      </c>
      <c r="G88" s="588">
        <v>0</v>
      </c>
      <c r="H88" s="589">
        <v>2</v>
      </c>
      <c r="I88" s="2008" t="s">
        <v>1066</v>
      </c>
      <c r="J88" s="2008"/>
      <c r="K88" s="2009"/>
    </row>
    <row r="89" spans="2:11" ht="23.25" customHeight="1" x14ac:dyDescent="0.25">
      <c r="B89" s="586" t="s">
        <v>1048</v>
      </c>
      <c r="C89" s="587">
        <v>0</v>
      </c>
      <c r="D89" s="587">
        <v>0</v>
      </c>
      <c r="E89" s="587">
        <v>1</v>
      </c>
      <c r="F89" s="587">
        <v>0</v>
      </c>
      <c r="G89" s="588">
        <v>0</v>
      </c>
      <c r="H89" s="589">
        <v>2</v>
      </c>
      <c r="I89" s="2010"/>
      <c r="J89" s="2010"/>
      <c r="K89" s="2011"/>
    </row>
    <row r="90" spans="2:11" ht="23.25" customHeight="1" x14ac:dyDescent="0.25">
      <c r="B90" s="586" t="s">
        <v>1049</v>
      </c>
      <c r="C90" s="587">
        <v>0</v>
      </c>
      <c r="D90" s="587">
        <v>0</v>
      </c>
      <c r="E90" s="587">
        <v>2</v>
      </c>
      <c r="F90" s="587">
        <v>0</v>
      </c>
      <c r="G90" s="588">
        <v>0</v>
      </c>
      <c r="H90" s="589">
        <v>2</v>
      </c>
      <c r="I90" s="2010"/>
      <c r="J90" s="2010"/>
      <c r="K90" s="2011"/>
    </row>
    <row r="91" spans="2:11" ht="23.25" customHeight="1" x14ac:dyDescent="0.25">
      <c r="B91" s="591" t="s">
        <v>1050</v>
      </c>
      <c r="C91" s="587">
        <v>0</v>
      </c>
      <c r="D91" s="587">
        <v>0</v>
      </c>
      <c r="E91" s="592">
        <v>0</v>
      </c>
      <c r="F91" s="587">
        <v>0</v>
      </c>
      <c r="G91" s="588">
        <v>0</v>
      </c>
      <c r="H91" s="589">
        <v>4</v>
      </c>
      <c r="I91" s="2010"/>
      <c r="J91" s="2010"/>
      <c r="K91" s="2011"/>
    </row>
    <row r="92" spans="2:11" ht="23.25" customHeight="1" x14ac:dyDescent="0.25">
      <c r="B92" s="593" t="s">
        <v>1062</v>
      </c>
      <c r="C92" s="594"/>
      <c r="D92" s="594"/>
      <c r="E92" s="594"/>
      <c r="F92" s="594"/>
      <c r="G92" s="594"/>
      <c r="H92" s="595"/>
      <c r="I92" s="2010"/>
      <c r="J92" s="2010"/>
      <c r="K92" s="2011"/>
    </row>
    <row r="93" spans="2:11" ht="23.25" customHeight="1" x14ac:dyDescent="0.25">
      <c r="B93" s="586" t="s">
        <v>1049</v>
      </c>
      <c r="C93" s="587">
        <v>0</v>
      </c>
      <c r="D93" s="587">
        <v>0</v>
      </c>
      <c r="E93" s="587">
        <v>2</v>
      </c>
      <c r="F93" s="587">
        <v>0</v>
      </c>
      <c r="G93" s="588">
        <v>0</v>
      </c>
      <c r="H93" s="589">
        <v>2</v>
      </c>
      <c r="I93" s="2010"/>
      <c r="J93" s="2010"/>
      <c r="K93" s="2011"/>
    </row>
    <row r="94" spans="2:11" ht="23.25" customHeight="1" x14ac:dyDescent="0.25">
      <c r="B94" s="596" t="s">
        <v>1050</v>
      </c>
      <c r="C94" s="587">
        <v>0</v>
      </c>
      <c r="D94" s="587">
        <v>0</v>
      </c>
      <c r="E94" s="590">
        <v>2</v>
      </c>
      <c r="F94" s="587">
        <v>0</v>
      </c>
      <c r="G94" s="588">
        <v>0</v>
      </c>
      <c r="H94" s="589">
        <v>4</v>
      </c>
      <c r="I94" s="2012"/>
      <c r="J94" s="2012"/>
      <c r="K94" s="2013"/>
    </row>
    <row r="95" spans="2:11" ht="23.25" customHeight="1" x14ac:dyDescent="0.25">
      <c r="B95" s="1996" t="s">
        <v>1067</v>
      </c>
      <c r="C95" s="1997"/>
      <c r="D95" s="1997"/>
      <c r="E95" s="1997"/>
      <c r="F95" s="1997"/>
      <c r="G95" s="1997"/>
      <c r="H95" s="1997"/>
      <c r="I95" s="1997"/>
      <c r="J95" s="1997"/>
      <c r="K95" s="1998"/>
    </row>
    <row r="96" spans="2:11" ht="23.25" customHeight="1" x14ac:dyDescent="0.25">
      <c r="B96" s="586" t="s">
        <v>1046</v>
      </c>
      <c r="C96" s="587">
        <v>0</v>
      </c>
      <c r="D96" s="587">
        <v>0</v>
      </c>
      <c r="E96" s="587">
        <v>0</v>
      </c>
      <c r="F96" s="587">
        <v>0</v>
      </c>
      <c r="G96" s="588">
        <v>0</v>
      </c>
      <c r="H96" s="589">
        <v>2</v>
      </c>
      <c r="I96" s="2008" t="s">
        <v>1068</v>
      </c>
      <c r="J96" s="2008"/>
      <c r="K96" s="2009"/>
    </row>
    <row r="97" spans="2:11" ht="23.25" customHeight="1" x14ac:dyDescent="0.25">
      <c r="B97" s="586" t="s">
        <v>1048</v>
      </c>
      <c r="C97" s="587">
        <v>0</v>
      </c>
      <c r="D97" s="587">
        <v>0</v>
      </c>
      <c r="E97" s="587">
        <v>0</v>
      </c>
      <c r="F97" s="587">
        <v>0</v>
      </c>
      <c r="G97" s="588">
        <v>0</v>
      </c>
      <c r="H97" s="589">
        <v>2</v>
      </c>
      <c r="I97" s="2010"/>
      <c r="J97" s="2010"/>
      <c r="K97" s="2011"/>
    </row>
    <row r="98" spans="2:11" ht="23.25" customHeight="1" x14ac:dyDescent="0.25">
      <c r="B98" s="586" t="s">
        <v>1049</v>
      </c>
      <c r="C98" s="587">
        <v>0</v>
      </c>
      <c r="D98" s="587">
        <v>0</v>
      </c>
      <c r="E98" s="587">
        <v>2</v>
      </c>
      <c r="F98" s="587">
        <v>0</v>
      </c>
      <c r="G98" s="588">
        <v>0</v>
      </c>
      <c r="H98" s="589">
        <v>2</v>
      </c>
      <c r="I98" s="2010"/>
      <c r="J98" s="2010"/>
      <c r="K98" s="2011"/>
    </row>
    <row r="99" spans="2:11" ht="23.25" customHeight="1" x14ac:dyDescent="0.25">
      <c r="B99" s="591" t="s">
        <v>1050</v>
      </c>
      <c r="C99" s="587">
        <v>0</v>
      </c>
      <c r="D99" s="587">
        <v>0</v>
      </c>
      <c r="E99" s="592">
        <v>1</v>
      </c>
      <c r="F99" s="587">
        <v>0</v>
      </c>
      <c r="G99" s="588">
        <v>0</v>
      </c>
      <c r="H99" s="589">
        <v>4</v>
      </c>
      <c r="I99" s="2010"/>
      <c r="J99" s="2010"/>
      <c r="K99" s="2011"/>
    </row>
    <row r="100" spans="2:11" ht="23.25" customHeight="1" x14ac:dyDescent="0.25">
      <c r="B100" s="593" t="s">
        <v>1062</v>
      </c>
      <c r="C100" s="594"/>
      <c r="D100" s="594"/>
      <c r="E100" s="594"/>
      <c r="F100" s="594"/>
      <c r="G100" s="594"/>
      <c r="H100" s="595"/>
      <c r="I100" s="2010"/>
      <c r="J100" s="2010"/>
      <c r="K100" s="2011"/>
    </row>
    <row r="101" spans="2:11" ht="23.25" customHeight="1" x14ac:dyDescent="0.25">
      <c r="B101" s="586" t="s">
        <v>1049</v>
      </c>
      <c r="C101" s="587">
        <v>0</v>
      </c>
      <c r="D101" s="587">
        <v>0</v>
      </c>
      <c r="E101" s="587">
        <v>2</v>
      </c>
      <c r="F101" s="587">
        <v>0</v>
      </c>
      <c r="G101" s="588">
        <v>0</v>
      </c>
      <c r="H101" s="589">
        <v>2</v>
      </c>
      <c r="I101" s="2010"/>
      <c r="J101" s="2010"/>
      <c r="K101" s="2011"/>
    </row>
    <row r="102" spans="2:11" ht="23.25" customHeight="1" x14ac:dyDescent="0.25">
      <c r="B102" s="596" t="s">
        <v>1050</v>
      </c>
      <c r="C102" s="587">
        <v>0</v>
      </c>
      <c r="D102" s="587">
        <v>0</v>
      </c>
      <c r="E102" s="590">
        <v>2</v>
      </c>
      <c r="F102" s="587">
        <v>0</v>
      </c>
      <c r="G102" s="588">
        <v>0</v>
      </c>
      <c r="H102" s="589">
        <v>4</v>
      </c>
      <c r="I102" s="2012"/>
      <c r="J102" s="2012"/>
      <c r="K102" s="2013"/>
    </row>
    <row r="103" spans="2:11" ht="23.25" customHeight="1" x14ac:dyDescent="0.25">
      <c r="B103" s="1996" t="s">
        <v>1069</v>
      </c>
      <c r="C103" s="1997"/>
      <c r="D103" s="1997"/>
      <c r="E103" s="1997"/>
      <c r="F103" s="1997"/>
      <c r="G103" s="1997"/>
      <c r="H103" s="1997"/>
      <c r="I103" s="1997"/>
      <c r="J103" s="1997"/>
      <c r="K103" s="1998"/>
    </row>
    <row r="104" spans="2:11" ht="23.25" customHeight="1" x14ac:dyDescent="0.25">
      <c r="B104" s="586" t="s">
        <v>1046</v>
      </c>
      <c r="C104" s="587">
        <v>0</v>
      </c>
      <c r="D104" s="587">
        <v>0</v>
      </c>
      <c r="E104" s="587">
        <v>0</v>
      </c>
      <c r="F104" s="587">
        <v>0</v>
      </c>
      <c r="G104" s="588">
        <v>0</v>
      </c>
      <c r="H104" s="589">
        <v>2</v>
      </c>
      <c r="I104" s="2008"/>
      <c r="J104" s="2008"/>
      <c r="K104" s="2009"/>
    </row>
    <row r="105" spans="2:11" ht="23.25" customHeight="1" x14ac:dyDescent="0.25">
      <c r="B105" s="586" t="s">
        <v>1048</v>
      </c>
      <c r="C105" s="587">
        <v>0</v>
      </c>
      <c r="D105" s="587">
        <v>0</v>
      </c>
      <c r="E105" s="587">
        <v>0</v>
      </c>
      <c r="F105" s="587">
        <v>1</v>
      </c>
      <c r="G105" s="588">
        <v>0</v>
      </c>
      <c r="H105" s="589">
        <v>2</v>
      </c>
      <c r="I105" s="2010"/>
      <c r="J105" s="2010"/>
      <c r="K105" s="2011"/>
    </row>
    <row r="106" spans="2:11" ht="23.25" customHeight="1" x14ac:dyDescent="0.25">
      <c r="B106" s="586" t="s">
        <v>1049</v>
      </c>
      <c r="C106" s="587">
        <v>0</v>
      </c>
      <c r="D106" s="587">
        <v>0</v>
      </c>
      <c r="E106" s="587">
        <v>0</v>
      </c>
      <c r="F106" s="587">
        <v>2</v>
      </c>
      <c r="G106" s="588">
        <v>0</v>
      </c>
      <c r="H106" s="589">
        <v>2</v>
      </c>
      <c r="I106" s="2010"/>
      <c r="J106" s="2010"/>
      <c r="K106" s="2011"/>
    </row>
    <row r="107" spans="2:11" ht="23.25" customHeight="1" x14ac:dyDescent="0.25">
      <c r="B107" s="591" t="s">
        <v>1050</v>
      </c>
      <c r="C107" s="587">
        <v>0</v>
      </c>
      <c r="D107" s="587">
        <v>0</v>
      </c>
      <c r="E107" s="587">
        <v>0</v>
      </c>
      <c r="F107" s="592">
        <v>3</v>
      </c>
      <c r="G107" s="588">
        <v>0</v>
      </c>
      <c r="H107" s="589">
        <v>4</v>
      </c>
      <c r="I107" s="2010"/>
      <c r="J107" s="2010"/>
      <c r="K107" s="2011"/>
    </row>
    <row r="108" spans="2:11" ht="23.25" customHeight="1" x14ac:dyDescent="0.25">
      <c r="B108" s="593" t="s">
        <v>1062</v>
      </c>
      <c r="C108" s="594"/>
      <c r="D108" s="594"/>
      <c r="E108" s="594"/>
      <c r="F108" s="594"/>
      <c r="G108" s="594"/>
      <c r="H108" s="595"/>
      <c r="I108" s="2010"/>
      <c r="J108" s="2010"/>
      <c r="K108" s="2011"/>
    </row>
    <row r="109" spans="2:11" ht="23.25" customHeight="1" x14ac:dyDescent="0.25">
      <c r="B109" s="586" t="s">
        <v>1049</v>
      </c>
      <c r="C109" s="587">
        <v>0</v>
      </c>
      <c r="D109" s="587">
        <v>0</v>
      </c>
      <c r="E109" s="587">
        <v>2</v>
      </c>
      <c r="F109" s="587">
        <v>2</v>
      </c>
      <c r="G109" s="588">
        <v>0</v>
      </c>
      <c r="H109" s="589">
        <v>2</v>
      </c>
      <c r="I109" s="2010"/>
      <c r="J109" s="2010"/>
      <c r="K109" s="2011"/>
    </row>
    <row r="110" spans="2:11" ht="23.25" customHeight="1" x14ac:dyDescent="0.25">
      <c r="B110" s="596" t="s">
        <v>1050</v>
      </c>
      <c r="C110" s="587">
        <v>0</v>
      </c>
      <c r="D110" s="587">
        <v>0</v>
      </c>
      <c r="E110" s="590">
        <v>2</v>
      </c>
      <c r="F110" s="590">
        <v>2</v>
      </c>
      <c r="G110" s="588">
        <v>0</v>
      </c>
      <c r="H110" s="589">
        <v>4</v>
      </c>
      <c r="I110" s="2012"/>
      <c r="J110" s="2012"/>
      <c r="K110" s="2013"/>
    </row>
    <row r="111" spans="2:11" ht="23.25" customHeight="1" x14ac:dyDescent="0.25">
      <c r="B111" s="1996" t="s">
        <v>1070</v>
      </c>
      <c r="C111" s="1997"/>
      <c r="D111" s="1997"/>
      <c r="E111" s="1997"/>
      <c r="F111" s="1997"/>
      <c r="G111" s="1997"/>
      <c r="H111" s="1997"/>
      <c r="I111" s="1997"/>
      <c r="J111" s="1997"/>
      <c r="K111" s="1998"/>
    </row>
    <row r="112" spans="2:11" ht="23.25" customHeight="1" x14ac:dyDescent="0.25">
      <c r="B112" s="586" t="s">
        <v>1046</v>
      </c>
      <c r="C112" s="587">
        <v>0</v>
      </c>
      <c r="D112" s="587">
        <v>0</v>
      </c>
      <c r="E112" s="587">
        <v>0</v>
      </c>
      <c r="F112" s="587">
        <v>0</v>
      </c>
      <c r="G112" s="588">
        <v>0</v>
      </c>
      <c r="H112" s="589">
        <v>2</v>
      </c>
      <c r="I112" s="2014"/>
      <c r="J112" s="2014"/>
      <c r="K112" s="2015"/>
    </row>
    <row r="113" spans="2:11" ht="23.25" customHeight="1" x14ac:dyDescent="0.25">
      <c r="B113" s="586" t="s">
        <v>1048</v>
      </c>
      <c r="C113" s="587">
        <v>0</v>
      </c>
      <c r="D113" s="587">
        <v>0</v>
      </c>
      <c r="E113" s="587">
        <v>0</v>
      </c>
      <c r="F113" s="587">
        <v>0</v>
      </c>
      <c r="G113" s="588">
        <v>0</v>
      </c>
      <c r="H113" s="589">
        <v>2</v>
      </c>
      <c r="I113" s="2016"/>
      <c r="J113" s="2016"/>
      <c r="K113" s="2017"/>
    </row>
    <row r="114" spans="2:11" ht="23.25" customHeight="1" x14ac:dyDescent="0.25">
      <c r="B114" s="586" t="s">
        <v>1049</v>
      </c>
      <c r="C114" s="587">
        <v>3</v>
      </c>
      <c r="D114" s="587">
        <v>3</v>
      </c>
      <c r="E114" s="587">
        <v>3</v>
      </c>
      <c r="F114" s="587">
        <v>3</v>
      </c>
      <c r="G114" s="588">
        <v>0</v>
      </c>
      <c r="H114" s="589">
        <v>1</v>
      </c>
      <c r="I114" s="2016"/>
      <c r="J114" s="2016"/>
      <c r="K114" s="2017"/>
    </row>
    <row r="115" spans="2:11" ht="23.25" customHeight="1" x14ac:dyDescent="0.25">
      <c r="B115" s="591" t="s">
        <v>1050</v>
      </c>
      <c r="C115" s="587">
        <v>0</v>
      </c>
      <c r="D115" s="587">
        <v>0</v>
      </c>
      <c r="E115" s="587">
        <v>0</v>
      </c>
      <c r="F115" s="592">
        <v>2</v>
      </c>
      <c r="G115" s="588">
        <v>0</v>
      </c>
      <c r="H115" s="589">
        <v>4</v>
      </c>
      <c r="I115" s="2016"/>
      <c r="J115" s="2016"/>
      <c r="K115" s="2017"/>
    </row>
    <row r="116" spans="2:11" ht="23.25" customHeight="1" x14ac:dyDescent="0.25">
      <c r="B116" s="593" t="s">
        <v>1062</v>
      </c>
      <c r="C116" s="594"/>
      <c r="D116" s="594"/>
      <c r="E116" s="594"/>
      <c r="F116" s="594"/>
      <c r="G116" s="594"/>
      <c r="H116" s="595"/>
      <c r="I116" s="2016"/>
      <c r="J116" s="2016"/>
      <c r="K116" s="2017"/>
    </row>
    <row r="117" spans="2:11" ht="23.25" customHeight="1" x14ac:dyDescent="0.25">
      <c r="B117" s="586" t="s">
        <v>1049</v>
      </c>
      <c r="C117" s="587">
        <v>3</v>
      </c>
      <c r="D117" s="587">
        <v>3</v>
      </c>
      <c r="E117" s="587">
        <v>3</v>
      </c>
      <c r="F117" s="587">
        <v>3</v>
      </c>
      <c r="G117" s="588">
        <v>0</v>
      </c>
      <c r="H117" s="589">
        <v>1</v>
      </c>
      <c r="I117" s="2016"/>
      <c r="J117" s="2016"/>
      <c r="K117" s="2017"/>
    </row>
    <row r="118" spans="2:11" ht="23.25" customHeight="1" x14ac:dyDescent="0.25">
      <c r="B118" s="596" t="s">
        <v>1050</v>
      </c>
      <c r="C118" s="587">
        <v>0</v>
      </c>
      <c r="D118" s="587">
        <v>0</v>
      </c>
      <c r="E118" s="587">
        <v>0</v>
      </c>
      <c r="F118" s="590">
        <v>1</v>
      </c>
      <c r="G118" s="588">
        <v>0</v>
      </c>
      <c r="H118" s="589">
        <v>4</v>
      </c>
      <c r="I118" s="2018"/>
      <c r="J118" s="2018"/>
      <c r="K118" s="2019"/>
    </row>
    <row r="119" spans="2:11" ht="23.25" customHeight="1" x14ac:dyDescent="0.25">
      <c r="B119" s="2020" t="s">
        <v>1194</v>
      </c>
      <c r="C119" s="2021"/>
      <c r="D119" s="2021"/>
      <c r="E119" s="2021"/>
      <c r="F119" s="2021"/>
      <c r="G119" s="2021"/>
      <c r="H119" s="2021"/>
      <c r="I119" s="699"/>
      <c r="J119" s="699"/>
      <c r="K119" s="700"/>
    </row>
    <row r="120" spans="2:11" ht="23.25" customHeight="1" x14ac:dyDescent="0.25">
      <c r="B120" s="586" t="s">
        <v>1046</v>
      </c>
      <c r="C120" s="587">
        <v>0</v>
      </c>
      <c r="D120" s="587">
        <v>0</v>
      </c>
      <c r="E120" s="587">
        <v>0</v>
      </c>
      <c r="F120" s="587">
        <v>0</v>
      </c>
      <c r="G120" s="588">
        <v>0</v>
      </c>
      <c r="H120" s="589">
        <v>2</v>
      </c>
      <c r="I120" s="2014"/>
      <c r="J120" s="2014"/>
      <c r="K120" s="2015"/>
    </row>
    <row r="121" spans="2:11" ht="23.25" customHeight="1" x14ac:dyDescent="0.25">
      <c r="B121" s="586" t="s">
        <v>1048</v>
      </c>
      <c r="C121" s="587">
        <v>0</v>
      </c>
      <c r="D121" s="587">
        <v>0</v>
      </c>
      <c r="E121" s="587">
        <v>0</v>
      </c>
      <c r="F121" s="587">
        <v>0</v>
      </c>
      <c r="G121" s="588">
        <v>0</v>
      </c>
      <c r="H121" s="589">
        <v>2</v>
      </c>
      <c r="I121" s="2016"/>
      <c r="J121" s="2016"/>
      <c r="K121" s="2017"/>
    </row>
    <row r="122" spans="2:11" ht="23.25" customHeight="1" x14ac:dyDescent="0.25">
      <c r="B122" s="586" t="s">
        <v>1049</v>
      </c>
      <c r="C122" s="587">
        <v>0</v>
      </c>
      <c r="D122" s="587">
        <v>0</v>
      </c>
      <c r="E122" s="587">
        <v>0</v>
      </c>
      <c r="F122" s="587">
        <v>0</v>
      </c>
      <c r="G122" s="588">
        <v>0</v>
      </c>
      <c r="H122" s="589">
        <v>1</v>
      </c>
      <c r="I122" s="2016"/>
      <c r="J122" s="2016"/>
      <c r="K122" s="2017"/>
    </row>
    <row r="123" spans="2:11" ht="23.25" customHeight="1" x14ac:dyDescent="0.25">
      <c r="B123" s="591" t="s">
        <v>1050</v>
      </c>
      <c r="C123" s="587">
        <v>0</v>
      </c>
      <c r="D123" s="587">
        <v>0</v>
      </c>
      <c r="E123" s="587">
        <v>0</v>
      </c>
      <c r="F123" s="592">
        <v>2</v>
      </c>
      <c r="G123" s="588">
        <v>0</v>
      </c>
      <c r="H123" s="589">
        <v>4</v>
      </c>
      <c r="I123" s="2016"/>
      <c r="J123" s="2016"/>
      <c r="K123" s="2017"/>
    </row>
    <row r="124" spans="2:11" ht="23.25" customHeight="1" x14ac:dyDescent="0.25">
      <c r="B124" s="593" t="s">
        <v>1062</v>
      </c>
      <c r="C124" s="594"/>
      <c r="D124" s="594"/>
      <c r="E124" s="594"/>
      <c r="F124" s="594"/>
      <c r="G124" s="594"/>
      <c r="H124" s="595"/>
      <c r="I124" s="2016"/>
      <c r="J124" s="2016"/>
      <c r="K124" s="2017"/>
    </row>
    <row r="125" spans="2:11" ht="23.25" customHeight="1" x14ac:dyDescent="0.25">
      <c r="B125" s="596" t="s">
        <v>1050</v>
      </c>
      <c r="C125" s="587">
        <v>0</v>
      </c>
      <c r="D125" s="587">
        <v>0</v>
      </c>
      <c r="E125" s="587">
        <v>0</v>
      </c>
      <c r="F125" s="590">
        <v>1</v>
      </c>
      <c r="G125" s="588">
        <v>0</v>
      </c>
      <c r="H125" s="589">
        <v>4</v>
      </c>
      <c r="I125" s="2018"/>
      <c r="J125" s="2018"/>
      <c r="K125" s="2019"/>
    </row>
    <row r="126" spans="2:11" ht="23.25" customHeight="1" x14ac:dyDescent="0.25"/>
    <row r="127" spans="2:11" ht="23.25" customHeight="1" x14ac:dyDescent="0.25">
      <c r="B127" s="599" t="s">
        <v>1071</v>
      </c>
    </row>
    <row r="128" spans="2:11" ht="3" customHeight="1" x14ac:dyDescent="0.25"/>
    <row r="129" spans="1:12" ht="22.35" customHeight="1" x14ac:dyDescent="0.25">
      <c r="B129" s="1996" t="s">
        <v>1072</v>
      </c>
      <c r="C129" s="1997"/>
      <c r="D129" s="1997"/>
      <c r="E129" s="1997"/>
      <c r="F129" s="1997"/>
      <c r="G129" s="1997"/>
      <c r="H129" s="1997"/>
      <c r="I129" s="1997"/>
      <c r="J129" s="1997"/>
      <c r="K129" s="1998"/>
    </row>
    <row r="130" spans="1:12" ht="22.35" customHeight="1" x14ac:dyDescent="0.25">
      <c r="B130" s="591" t="s">
        <v>1046</v>
      </c>
      <c r="C130" s="592">
        <v>0</v>
      </c>
      <c r="D130" s="587">
        <v>3</v>
      </c>
      <c r="E130" s="592">
        <v>0</v>
      </c>
      <c r="F130" s="592">
        <v>0</v>
      </c>
      <c r="G130" s="588">
        <v>0</v>
      </c>
      <c r="H130" s="589">
        <v>4</v>
      </c>
      <c r="I130" s="2022" t="s">
        <v>1096</v>
      </c>
      <c r="J130" s="2008"/>
      <c r="K130" s="2009"/>
    </row>
    <row r="131" spans="1:12" ht="22.35" customHeight="1" x14ac:dyDescent="0.25">
      <c r="B131" s="2024" t="s">
        <v>1073</v>
      </c>
      <c r="C131" s="2025"/>
      <c r="D131" s="2025"/>
      <c r="E131" s="2025"/>
      <c r="F131" s="2025"/>
      <c r="G131" s="2025"/>
      <c r="H131" s="2026"/>
      <c r="I131" s="2023"/>
      <c r="J131" s="2010"/>
      <c r="K131" s="2011"/>
    </row>
    <row r="132" spans="1:12" ht="22.35" customHeight="1" x14ac:dyDescent="0.25">
      <c r="B132" s="586" t="s">
        <v>1049</v>
      </c>
      <c r="C132" s="587">
        <v>3</v>
      </c>
      <c r="D132" s="587">
        <v>3</v>
      </c>
      <c r="E132" s="587">
        <v>3</v>
      </c>
      <c r="F132" s="587">
        <v>3</v>
      </c>
      <c r="G132" s="588">
        <v>0</v>
      </c>
      <c r="H132" s="589">
        <v>1</v>
      </c>
      <c r="I132" s="2023"/>
      <c r="J132" s="2010"/>
      <c r="K132" s="2011"/>
    </row>
    <row r="133" spans="1:12" ht="22.35" customHeight="1" x14ac:dyDescent="0.25">
      <c r="B133" s="2024" t="s">
        <v>1074</v>
      </c>
      <c r="C133" s="2025"/>
      <c r="D133" s="2025"/>
      <c r="E133" s="2025"/>
      <c r="F133" s="2025"/>
      <c r="G133" s="2025"/>
      <c r="H133" s="2026"/>
      <c r="I133" s="2023"/>
      <c r="J133" s="2010"/>
      <c r="K133" s="2011"/>
    </row>
    <row r="134" spans="1:12" ht="22.35" customHeight="1" x14ac:dyDescent="0.25">
      <c r="B134" s="586" t="s">
        <v>1049</v>
      </c>
      <c r="C134" s="587">
        <v>0</v>
      </c>
      <c r="D134" s="587" t="s">
        <v>1075</v>
      </c>
      <c r="E134" s="587">
        <v>0</v>
      </c>
      <c r="F134" s="587">
        <v>0</v>
      </c>
      <c r="G134" s="588">
        <v>0</v>
      </c>
      <c r="H134" s="589">
        <v>1</v>
      </c>
      <c r="I134" s="1908"/>
      <c r="J134" s="2012"/>
      <c r="K134" s="2013"/>
    </row>
    <row r="135" spans="1:12" ht="23.25" customHeight="1" x14ac:dyDescent="0.25"/>
    <row r="136" spans="1:12" ht="23.25" customHeight="1" x14ac:dyDescent="0.25">
      <c r="B136" s="1996" t="s">
        <v>1076</v>
      </c>
      <c r="C136" s="1997"/>
      <c r="D136" s="1997"/>
      <c r="E136" s="1997"/>
      <c r="F136" s="1997"/>
      <c r="G136" s="1997"/>
      <c r="H136" s="1997"/>
      <c r="I136" s="1997"/>
      <c r="J136" s="1997"/>
      <c r="K136" s="1998"/>
    </row>
    <row r="137" spans="1:12" ht="23.25" customHeight="1" x14ac:dyDescent="0.25">
      <c r="B137" s="591" t="s">
        <v>1046</v>
      </c>
      <c r="C137" s="592">
        <v>0</v>
      </c>
      <c r="D137" s="587">
        <v>3</v>
      </c>
      <c r="E137" s="587">
        <v>3</v>
      </c>
      <c r="F137" s="592">
        <v>0</v>
      </c>
      <c r="G137" s="588">
        <v>0</v>
      </c>
      <c r="H137" s="589">
        <v>4</v>
      </c>
      <c r="I137" s="2022" t="s">
        <v>1094</v>
      </c>
      <c r="J137" s="2008"/>
      <c r="K137" s="2009"/>
    </row>
    <row r="138" spans="1:12" ht="22.35" customHeight="1" x14ac:dyDescent="0.25">
      <c r="B138" s="2024" t="s">
        <v>1073</v>
      </c>
      <c r="C138" s="2025"/>
      <c r="D138" s="2025"/>
      <c r="E138" s="2025"/>
      <c r="F138" s="2025"/>
      <c r="G138" s="2025"/>
      <c r="H138" s="2026"/>
      <c r="I138" s="2023"/>
      <c r="J138" s="2010"/>
      <c r="K138" s="2011"/>
    </row>
    <row r="139" spans="1:12" ht="22.35" customHeight="1" x14ac:dyDescent="0.25">
      <c r="A139" s="514"/>
      <c r="B139" s="586" t="s">
        <v>1049</v>
      </c>
      <c r="C139" s="587">
        <v>3</v>
      </c>
      <c r="D139" s="587">
        <v>3</v>
      </c>
      <c r="E139" s="587">
        <v>3</v>
      </c>
      <c r="F139" s="587">
        <v>3</v>
      </c>
      <c r="G139" s="588">
        <v>0</v>
      </c>
      <c r="H139" s="589">
        <v>1</v>
      </c>
      <c r="I139" s="2023"/>
      <c r="J139" s="2010"/>
      <c r="K139" s="2011"/>
      <c r="L139" s="597"/>
    </row>
    <row r="140" spans="1:12" ht="22.35" customHeight="1" x14ac:dyDescent="0.25">
      <c r="B140" s="2024" t="s">
        <v>1077</v>
      </c>
      <c r="C140" s="2025"/>
      <c r="D140" s="2025"/>
      <c r="E140" s="2025"/>
      <c r="F140" s="2025"/>
      <c r="G140" s="2025"/>
      <c r="H140" s="2026"/>
      <c r="I140" s="2023"/>
      <c r="J140" s="2010"/>
      <c r="K140" s="2011"/>
    </row>
    <row r="141" spans="1:12" ht="22.35" customHeight="1" x14ac:dyDescent="0.25">
      <c r="B141" s="586" t="s">
        <v>1049</v>
      </c>
      <c r="C141" s="587">
        <v>0</v>
      </c>
      <c r="D141" s="587" t="s">
        <v>1075</v>
      </c>
      <c r="E141" s="587" t="s">
        <v>1075</v>
      </c>
      <c r="F141" s="587">
        <v>0</v>
      </c>
      <c r="G141" s="588">
        <v>0</v>
      </c>
      <c r="H141" s="589">
        <v>1</v>
      </c>
      <c r="I141" s="1908"/>
      <c r="J141" s="2012"/>
      <c r="K141" s="2013"/>
    </row>
    <row r="142" spans="1:12" ht="23.25" customHeight="1" x14ac:dyDescent="0.25"/>
    <row r="143" spans="1:12" ht="23.25" customHeight="1" x14ac:dyDescent="0.25">
      <c r="B143" s="1996" t="s">
        <v>1078</v>
      </c>
      <c r="C143" s="1997"/>
      <c r="D143" s="1997"/>
      <c r="E143" s="1997"/>
      <c r="F143" s="1997"/>
      <c r="G143" s="1997"/>
      <c r="H143" s="1997"/>
      <c r="I143" s="1997"/>
      <c r="J143" s="1997"/>
      <c r="K143" s="1998"/>
    </row>
    <row r="144" spans="1:12" ht="23.25" customHeight="1" x14ac:dyDescent="0.25">
      <c r="B144" s="591" t="s">
        <v>1046</v>
      </c>
      <c r="C144" s="592">
        <v>0</v>
      </c>
      <c r="D144" s="587">
        <v>3</v>
      </c>
      <c r="E144" s="587">
        <v>3</v>
      </c>
      <c r="F144" s="587">
        <v>3</v>
      </c>
      <c r="G144" s="588">
        <v>0</v>
      </c>
      <c r="H144" s="589">
        <v>4</v>
      </c>
      <c r="I144" s="2022" t="s">
        <v>1095</v>
      </c>
      <c r="J144" s="2008"/>
      <c r="K144" s="2009"/>
    </row>
    <row r="145" spans="2:11" ht="23.25" customHeight="1" x14ac:dyDescent="0.25">
      <c r="B145" s="2024" t="s">
        <v>1079</v>
      </c>
      <c r="C145" s="2025"/>
      <c r="D145" s="2025"/>
      <c r="E145" s="2025"/>
      <c r="F145" s="2025"/>
      <c r="G145" s="2025"/>
      <c r="H145" s="2026"/>
      <c r="I145" s="2023"/>
      <c r="J145" s="2010"/>
      <c r="K145" s="2011"/>
    </row>
    <row r="146" spans="2:11" ht="23.25" customHeight="1" x14ac:dyDescent="0.25">
      <c r="B146" s="586" t="s">
        <v>1049</v>
      </c>
      <c r="C146" s="587">
        <v>3</v>
      </c>
      <c r="D146" s="587">
        <v>3</v>
      </c>
      <c r="E146" s="587">
        <v>3</v>
      </c>
      <c r="F146" s="587">
        <v>3</v>
      </c>
      <c r="G146" s="588">
        <v>0</v>
      </c>
      <c r="H146" s="589">
        <v>1</v>
      </c>
      <c r="I146" s="2023"/>
      <c r="J146" s="2010"/>
      <c r="K146" s="2011"/>
    </row>
    <row r="147" spans="2:11" ht="23.25" customHeight="1" x14ac:dyDescent="0.25">
      <c r="B147" s="2024" t="s">
        <v>1080</v>
      </c>
      <c r="C147" s="2025"/>
      <c r="D147" s="2025"/>
      <c r="E147" s="2025"/>
      <c r="F147" s="2025"/>
      <c r="G147" s="2025"/>
      <c r="H147" s="2026"/>
      <c r="I147" s="2023"/>
      <c r="J147" s="2010"/>
      <c r="K147" s="2011"/>
    </row>
    <row r="148" spans="2:11" ht="23.25" customHeight="1" x14ac:dyDescent="0.25">
      <c r="B148" s="586" t="s">
        <v>1049</v>
      </c>
      <c r="C148" s="587">
        <v>0</v>
      </c>
      <c r="D148" s="587" t="s">
        <v>1075</v>
      </c>
      <c r="E148" s="587" t="s">
        <v>1075</v>
      </c>
      <c r="F148" s="587" t="s">
        <v>1075</v>
      </c>
      <c r="G148" s="588">
        <v>0</v>
      </c>
      <c r="H148" s="589">
        <v>1</v>
      </c>
      <c r="I148" s="1908"/>
      <c r="J148" s="2012"/>
      <c r="K148" s="2013"/>
    </row>
    <row r="149" spans="2:11" ht="23.25" customHeight="1" x14ac:dyDescent="0.25"/>
  </sheetData>
  <sheetProtection algorithmName="SHA-512" hashValue="GM0xfZLMZSWR+c1Wz4bn+xCrPfY9ZBw3hN0TAN2fB2BUT+yrrL4RFonMvf5JN1odqFE7ases1kpH9kTNL/nLqw==" saltValue="hjGKK8NXxuBBMqzEBh/jOQ==" spinCount="100000" sheet="1" objects="1" scenarios="1"/>
  <customSheetViews>
    <customSheetView guid="{6425AD40-BB5F-4DDC-B7E5-93EC90B05160}" showGridLines="0" topLeftCell="B1">
      <selection activeCell="H20" sqref="H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B1">
      <selection activeCell="B1" sqref="B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B1">
      <selection activeCell="H20" sqref="H20"/>
      <pageMargins left="7.874015748031496E-2" right="7.874015748031496E-2" top="0.15748031496062992" bottom="0.31496062992125984" header="0.31496062992125984" footer="0.15748031496062992"/>
      <pageSetup paperSize="9" orientation="landscape" r:id="rId3"/>
    </customSheetView>
  </customSheetViews>
  <mergeCells count="49">
    <mergeCell ref="I144:K148"/>
    <mergeCell ref="B145:H145"/>
    <mergeCell ref="B147:H147"/>
    <mergeCell ref="I130:K134"/>
    <mergeCell ref="B131:H131"/>
    <mergeCell ref="B133:H133"/>
    <mergeCell ref="B136:K136"/>
    <mergeCell ref="I137:K141"/>
    <mergeCell ref="B138:H138"/>
    <mergeCell ref="B140:H140"/>
    <mergeCell ref="B143:K143"/>
    <mergeCell ref="B103:K103"/>
    <mergeCell ref="I104:K110"/>
    <mergeCell ref="B111:K111"/>
    <mergeCell ref="I112:K118"/>
    <mergeCell ref="B129:K129"/>
    <mergeCell ref="B119:H119"/>
    <mergeCell ref="I120:K125"/>
    <mergeCell ref="I96:K102"/>
    <mergeCell ref="B57:K57"/>
    <mergeCell ref="I58:K60"/>
    <mergeCell ref="B63:K63"/>
    <mergeCell ref="I64:K70"/>
    <mergeCell ref="B71:K71"/>
    <mergeCell ref="I72:K78"/>
    <mergeCell ref="B79:K79"/>
    <mergeCell ref="I80:K86"/>
    <mergeCell ref="B87:K87"/>
    <mergeCell ref="I88:K94"/>
    <mergeCell ref="B95:K95"/>
    <mergeCell ref="I54:K56"/>
    <mergeCell ref="B28:K28"/>
    <mergeCell ref="I29:K32"/>
    <mergeCell ref="B33:K33"/>
    <mergeCell ref="I34:K38"/>
    <mergeCell ref="B39:K39"/>
    <mergeCell ref="I40:K44"/>
    <mergeCell ref="B45:K45"/>
    <mergeCell ref="I46:K48"/>
    <mergeCell ref="B49:K49"/>
    <mergeCell ref="I50:K52"/>
    <mergeCell ref="B53:K53"/>
    <mergeCell ref="H10:I10"/>
    <mergeCell ref="I15:K15"/>
    <mergeCell ref="I24:K27"/>
    <mergeCell ref="I17:K17"/>
    <mergeCell ref="B18:K18"/>
    <mergeCell ref="I19:K22"/>
    <mergeCell ref="B23:K23"/>
  </mergeCells>
  <hyperlinks>
    <hyperlink ref="H10" location="Inhalt!A1" display="Zurück zum Inhaltsverzeichnis" xr:uid="{00000000-0004-0000-34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18"/>
  <dimension ref="B3:I100"/>
  <sheetViews>
    <sheetView workbookViewId="0"/>
  </sheetViews>
  <sheetFormatPr baseColWidth="10" defaultColWidth="9.140625" defaultRowHeight="15" x14ac:dyDescent="0.25"/>
  <cols>
    <col min="1" max="1" width="1.140625" customWidth="1"/>
    <col min="2" max="2" width="13.5703125" customWidth="1"/>
    <col min="3" max="3" width="123.5703125" customWidth="1"/>
  </cols>
  <sheetData>
    <row r="3" spans="2:9" s="74" customFormat="1" ht="18" x14ac:dyDescent="0.25">
      <c r="B3" s="62" t="s">
        <v>1028</v>
      </c>
    </row>
    <row r="4" spans="2:9" s="74" customFormat="1" ht="14.25" x14ac:dyDescent="0.2">
      <c r="B4" s="36" t="s">
        <v>722</v>
      </c>
      <c r="C4" s="418"/>
    </row>
    <row r="5" spans="2:9" s="74" customFormat="1" ht="15.75" x14ac:dyDescent="0.2">
      <c r="B5" s="6"/>
      <c r="C5" s="418"/>
      <c r="D5" s="83"/>
      <c r="E5" s="83"/>
      <c r="H5" s="83"/>
      <c r="I5" s="83"/>
    </row>
    <row r="6" spans="2:9" s="74" customFormat="1" ht="14.25" x14ac:dyDescent="0.2">
      <c r="C6" s="419"/>
      <c r="D6" s="83"/>
      <c r="E6" s="83"/>
      <c r="H6" s="83"/>
      <c r="I6" s="83"/>
    </row>
    <row r="7" spans="2:9" s="74" customFormat="1" ht="15.75" x14ac:dyDescent="0.2">
      <c r="B7" s="6" t="s">
        <v>812</v>
      </c>
      <c r="C7" s="420"/>
      <c r="D7" s="83"/>
      <c r="E7" s="83"/>
      <c r="H7" s="83"/>
      <c r="I7" s="83"/>
    </row>
    <row r="8" spans="2:9" s="74" customFormat="1" ht="14.25" x14ac:dyDescent="0.2">
      <c r="B8" s="8"/>
      <c r="C8" s="419"/>
      <c r="D8" s="83"/>
      <c r="E8" s="83"/>
      <c r="H8" s="83"/>
      <c r="I8" s="83"/>
    </row>
    <row r="9" spans="2:9" s="74" customFormat="1" ht="14.25" x14ac:dyDescent="0.2">
      <c r="C9" s="419" t="str">
        <f>Inhalt!$C$7</f>
        <v>V. OncoBox: N1.1.1 (231215)</v>
      </c>
    </row>
    <row r="10" spans="2:9" s="74" customFormat="1" ht="14.25" x14ac:dyDescent="0.2">
      <c r="C10" s="419" t="str">
        <f>Inhalt!$C$8</f>
        <v>V. Spezifikation: N1.1.1 (231215)</v>
      </c>
    </row>
    <row r="11" spans="2:9" s="74" customFormat="1" ht="14.25" x14ac:dyDescent="0.2">
      <c r="C11" s="428" t="s">
        <v>707</v>
      </c>
    </row>
    <row r="12" spans="2:9" s="74" customFormat="1" ht="14.25" x14ac:dyDescent="0.2">
      <c r="C12" s="427"/>
    </row>
    <row r="13" spans="2:9" s="74" customFormat="1" ht="14.25" x14ac:dyDescent="0.2">
      <c r="C13" s="430" t="s">
        <v>1010</v>
      </c>
    </row>
    <row r="14" spans="2:9" x14ac:dyDescent="0.25">
      <c r="B14" s="84"/>
      <c r="C14" s="84"/>
    </row>
    <row r="15" spans="2:9" x14ac:dyDescent="0.25">
      <c r="B15" s="421" t="s">
        <v>625</v>
      </c>
      <c r="C15" s="421" t="s">
        <v>621</v>
      </c>
    </row>
    <row r="16" spans="2:9" x14ac:dyDescent="0.25">
      <c r="B16" s="422"/>
      <c r="C16" s="423" t="s">
        <v>622</v>
      </c>
    </row>
    <row r="17" spans="2:3" x14ac:dyDescent="0.25">
      <c r="B17" s="2029" t="s">
        <v>783</v>
      </c>
      <c r="C17" s="422" t="s">
        <v>1083</v>
      </c>
    </row>
    <row r="18" spans="2:3" x14ac:dyDescent="0.25">
      <c r="B18" s="2031"/>
      <c r="C18" s="422" t="s">
        <v>784</v>
      </c>
    </row>
    <row r="19" spans="2:3" x14ac:dyDescent="0.25">
      <c r="B19" s="422" t="s">
        <v>785</v>
      </c>
      <c r="C19" s="422" t="s">
        <v>786</v>
      </c>
    </row>
    <row r="20" spans="2:3" ht="13.5" customHeight="1" x14ac:dyDescent="0.25">
      <c r="B20" s="2029" t="s">
        <v>787</v>
      </c>
      <c r="C20" s="2036" t="s">
        <v>1084</v>
      </c>
    </row>
    <row r="21" spans="2:3" ht="3.75" customHeight="1" x14ac:dyDescent="0.25">
      <c r="B21" s="2030"/>
      <c r="C21" s="2037"/>
    </row>
    <row r="22" spans="2:3" x14ac:dyDescent="0.25">
      <c r="B22" s="2030"/>
      <c r="C22" s="422" t="s">
        <v>626</v>
      </c>
    </row>
    <row r="23" spans="2:3" x14ac:dyDescent="0.25">
      <c r="B23" s="2031"/>
      <c r="C23" s="422" t="s">
        <v>791</v>
      </c>
    </row>
    <row r="24" spans="2:3" x14ac:dyDescent="0.25">
      <c r="B24" s="2027" t="s">
        <v>788</v>
      </c>
      <c r="C24" s="422" t="s">
        <v>1085</v>
      </c>
    </row>
    <row r="25" spans="2:3" x14ac:dyDescent="0.25">
      <c r="B25" s="2027"/>
      <c r="C25" s="422" t="s">
        <v>789</v>
      </c>
    </row>
    <row r="26" spans="2:3" x14ac:dyDescent="0.25">
      <c r="B26" s="2027" t="s">
        <v>790</v>
      </c>
      <c r="C26" s="2032" t="s">
        <v>1084</v>
      </c>
    </row>
    <row r="27" spans="2:3" ht="3.75" customHeight="1" x14ac:dyDescent="0.25">
      <c r="B27" s="2027"/>
      <c r="C27" s="2032"/>
    </row>
    <row r="28" spans="2:3" x14ac:dyDescent="0.25">
      <c r="B28" s="2027"/>
      <c r="C28" s="422" t="s">
        <v>626</v>
      </c>
    </row>
    <row r="29" spans="2:3" x14ac:dyDescent="0.25">
      <c r="B29" s="2027"/>
      <c r="C29" s="422" t="s">
        <v>792</v>
      </c>
    </row>
    <row r="30" spans="2:3" x14ac:dyDescent="0.25">
      <c r="B30" s="2027" t="s">
        <v>623</v>
      </c>
      <c r="C30" s="422" t="s">
        <v>1085</v>
      </c>
    </row>
    <row r="31" spans="2:3" x14ac:dyDescent="0.25">
      <c r="B31" s="2027"/>
      <c r="C31" s="422" t="s">
        <v>793</v>
      </c>
    </row>
    <row r="32" spans="2:3" x14ac:dyDescent="0.25">
      <c r="B32" s="2027" t="s">
        <v>795</v>
      </c>
      <c r="C32" s="422" t="s">
        <v>1084</v>
      </c>
    </row>
    <row r="33" spans="2:3" x14ac:dyDescent="0.25">
      <c r="B33" s="2027"/>
      <c r="C33" s="422" t="s">
        <v>626</v>
      </c>
    </row>
    <row r="34" spans="2:3" x14ac:dyDescent="0.25">
      <c r="B34" s="2027"/>
      <c r="C34" s="422" t="s">
        <v>794</v>
      </c>
    </row>
    <row r="35" spans="2:3" x14ac:dyDescent="0.25">
      <c r="B35" s="422" t="s">
        <v>796</v>
      </c>
      <c r="C35" s="422" t="s">
        <v>1085</v>
      </c>
    </row>
    <row r="36" spans="2:3" x14ac:dyDescent="0.25">
      <c r="B36" s="2032" t="s">
        <v>797</v>
      </c>
      <c r="C36" s="422" t="s">
        <v>1084</v>
      </c>
    </row>
    <row r="37" spans="2:3" x14ac:dyDescent="0.25">
      <c r="B37" s="2032"/>
      <c r="C37" s="422" t="s">
        <v>626</v>
      </c>
    </row>
    <row r="38" spans="2:3" x14ac:dyDescent="0.25">
      <c r="B38" s="2032"/>
      <c r="C38" s="422" t="s">
        <v>798</v>
      </c>
    </row>
    <row r="39" spans="2:3" x14ac:dyDescent="0.25">
      <c r="B39" s="2027" t="s">
        <v>799</v>
      </c>
      <c r="C39" s="422" t="s">
        <v>1085</v>
      </c>
    </row>
    <row r="40" spans="2:3" x14ac:dyDescent="0.25">
      <c r="B40" s="2027"/>
      <c r="C40" s="422" t="s">
        <v>800</v>
      </c>
    </row>
    <row r="41" spans="2:3" x14ac:dyDescent="0.25">
      <c r="B41" s="422"/>
      <c r="C41" s="423" t="s">
        <v>624</v>
      </c>
    </row>
    <row r="42" spans="2:3" x14ac:dyDescent="0.25">
      <c r="B42" s="2033" t="s">
        <v>801</v>
      </c>
      <c r="C42" s="422" t="s">
        <v>1084</v>
      </c>
    </row>
    <row r="43" spans="2:3" ht="38.25" x14ac:dyDescent="0.25">
      <c r="B43" s="2034"/>
      <c r="C43" s="422" t="s">
        <v>627</v>
      </c>
    </row>
    <row r="44" spans="2:3" x14ac:dyDescent="0.25">
      <c r="B44" s="2035"/>
      <c r="C44" s="422" t="s">
        <v>1081</v>
      </c>
    </row>
    <row r="45" spans="2:3" x14ac:dyDescent="0.25">
      <c r="B45" s="2033" t="s">
        <v>802</v>
      </c>
      <c r="C45" s="422" t="s">
        <v>1085</v>
      </c>
    </row>
    <row r="46" spans="2:3" x14ac:dyDescent="0.25">
      <c r="B46" s="2035"/>
      <c r="C46" s="422" t="s">
        <v>803</v>
      </c>
    </row>
    <row r="47" spans="2:3" x14ac:dyDescent="0.25">
      <c r="B47" s="2032" t="s">
        <v>804</v>
      </c>
      <c r="C47" s="422" t="s">
        <v>805</v>
      </c>
    </row>
    <row r="48" spans="2:3" x14ac:dyDescent="0.25">
      <c r="B48" s="2032"/>
      <c r="C48" s="424" t="s">
        <v>628</v>
      </c>
    </row>
    <row r="49" spans="2:3" x14ac:dyDescent="0.25">
      <c r="B49" s="2032"/>
      <c r="C49" s="425" t="s">
        <v>629</v>
      </c>
    </row>
    <row r="50" spans="2:3" ht="56.45" customHeight="1" x14ac:dyDescent="0.25">
      <c r="B50" s="2032"/>
      <c r="C50" s="614" t="s">
        <v>1011</v>
      </c>
    </row>
    <row r="51" spans="2:3" x14ac:dyDescent="0.25">
      <c r="B51" s="422" t="s">
        <v>806</v>
      </c>
      <c r="C51" s="422" t="s">
        <v>807</v>
      </c>
    </row>
    <row r="52" spans="2:3" x14ac:dyDescent="0.25">
      <c r="B52" s="2027" t="s">
        <v>808</v>
      </c>
      <c r="C52" s="422" t="s">
        <v>805</v>
      </c>
    </row>
    <row r="53" spans="2:3" x14ac:dyDescent="0.25">
      <c r="B53" s="2027"/>
      <c r="C53" s="424" t="s">
        <v>628</v>
      </c>
    </row>
    <row r="54" spans="2:3" x14ac:dyDescent="0.25">
      <c r="B54" s="2027"/>
      <c r="C54" s="425" t="s">
        <v>629</v>
      </c>
    </row>
    <row r="55" spans="2:3" ht="54.6" customHeight="1" x14ac:dyDescent="0.25">
      <c r="B55" s="2027"/>
      <c r="C55" s="614" t="s">
        <v>1127</v>
      </c>
    </row>
    <row r="56" spans="2:3" x14ac:dyDescent="0.25">
      <c r="B56" s="422" t="s">
        <v>813</v>
      </c>
      <c r="C56" s="422" t="s">
        <v>814</v>
      </c>
    </row>
    <row r="57" spans="2:3" x14ac:dyDescent="0.25">
      <c r="B57" s="2027" t="s">
        <v>809</v>
      </c>
      <c r="C57" s="422" t="s">
        <v>805</v>
      </c>
    </row>
    <row r="58" spans="2:3" x14ac:dyDescent="0.25">
      <c r="B58" s="2027"/>
      <c r="C58" s="424" t="s">
        <v>628</v>
      </c>
    </row>
    <row r="59" spans="2:3" x14ac:dyDescent="0.25">
      <c r="B59" s="2027"/>
      <c r="C59" s="425" t="s">
        <v>629</v>
      </c>
    </row>
    <row r="60" spans="2:3" ht="42" customHeight="1" x14ac:dyDescent="0.25">
      <c r="B60" s="2027"/>
      <c r="C60" s="614" t="s">
        <v>1128</v>
      </c>
    </row>
    <row r="61" spans="2:3" ht="207" customHeight="1" x14ac:dyDescent="0.25">
      <c r="B61" s="482" t="s">
        <v>1030</v>
      </c>
      <c r="C61" s="614" t="s">
        <v>1031</v>
      </c>
    </row>
    <row r="62" spans="2:3" ht="21.75" customHeight="1" x14ac:dyDescent="0.25">
      <c r="B62" s="422" t="s">
        <v>815</v>
      </c>
      <c r="C62" s="422" t="s">
        <v>816</v>
      </c>
    </row>
    <row r="63" spans="2:3" x14ac:dyDescent="0.25">
      <c r="B63" s="422" t="s">
        <v>810</v>
      </c>
      <c r="C63" s="422" t="s">
        <v>811</v>
      </c>
    </row>
    <row r="64" spans="2:3" x14ac:dyDescent="0.25">
      <c r="B64" s="422" t="s">
        <v>817</v>
      </c>
      <c r="C64" s="422" t="s">
        <v>818</v>
      </c>
    </row>
    <row r="65" spans="2:4" ht="27.75" customHeight="1" x14ac:dyDescent="0.25">
      <c r="B65" s="422" t="s">
        <v>773</v>
      </c>
      <c r="C65" s="422" t="s">
        <v>1082</v>
      </c>
    </row>
    <row r="66" spans="2:4" x14ac:dyDescent="0.25">
      <c r="B66" s="2027" t="s">
        <v>820</v>
      </c>
      <c r="C66" s="425" t="s">
        <v>819</v>
      </c>
    </row>
    <row r="67" spans="2:4" x14ac:dyDescent="0.25">
      <c r="B67" s="2027"/>
      <c r="C67" s="422" t="s">
        <v>825</v>
      </c>
    </row>
    <row r="68" spans="2:4" x14ac:dyDescent="0.25">
      <c r="B68" s="2027"/>
      <c r="C68" s="422" t="s">
        <v>1012</v>
      </c>
    </row>
    <row r="69" spans="2:4" x14ac:dyDescent="0.25">
      <c r="B69" s="422" t="s">
        <v>821</v>
      </c>
      <c r="C69" s="422" t="s">
        <v>822</v>
      </c>
    </row>
    <row r="70" spans="2:4" ht="25.5" x14ac:dyDescent="0.25">
      <c r="B70" s="2027" t="s">
        <v>823</v>
      </c>
      <c r="C70" s="422" t="s">
        <v>824</v>
      </c>
      <c r="D70" s="417"/>
    </row>
    <row r="71" spans="2:4" x14ac:dyDescent="0.25">
      <c r="B71" s="2027"/>
      <c r="C71" s="422" t="s">
        <v>826</v>
      </c>
      <c r="D71" s="417"/>
    </row>
    <row r="72" spans="2:4" x14ac:dyDescent="0.25">
      <c r="B72" s="2027"/>
      <c r="C72" s="426" t="s">
        <v>1013</v>
      </c>
      <c r="D72" s="417"/>
    </row>
    <row r="73" spans="2:4" x14ac:dyDescent="0.25">
      <c r="B73" s="422" t="s">
        <v>841</v>
      </c>
      <c r="C73" s="422" t="s">
        <v>827</v>
      </c>
    </row>
    <row r="74" spans="2:4" x14ac:dyDescent="0.25">
      <c r="B74" s="2027" t="s">
        <v>830</v>
      </c>
      <c r="C74" s="422" t="s">
        <v>828</v>
      </c>
    </row>
    <row r="75" spans="2:4" x14ac:dyDescent="0.25">
      <c r="B75" s="2027"/>
      <c r="C75" s="422" t="s">
        <v>829</v>
      </c>
    </row>
    <row r="76" spans="2:4" x14ac:dyDescent="0.25">
      <c r="B76" s="2027"/>
      <c r="C76" s="422" t="s">
        <v>1014</v>
      </c>
    </row>
    <row r="77" spans="2:4" x14ac:dyDescent="0.25">
      <c r="B77" s="422" t="s">
        <v>842</v>
      </c>
      <c r="C77" s="422" t="s">
        <v>831</v>
      </c>
    </row>
    <row r="78" spans="2:4" x14ac:dyDescent="0.25">
      <c r="B78" s="2027" t="s">
        <v>832</v>
      </c>
      <c r="C78" s="422" t="s">
        <v>833</v>
      </c>
    </row>
    <row r="79" spans="2:4" x14ac:dyDescent="0.25">
      <c r="B79" s="2027"/>
      <c r="C79" s="422" t="s">
        <v>826</v>
      </c>
    </row>
    <row r="80" spans="2:4" x14ac:dyDescent="0.25">
      <c r="B80" s="2027"/>
      <c r="C80" s="422" t="s">
        <v>1015</v>
      </c>
    </row>
    <row r="81" spans="2:4" x14ac:dyDescent="0.25">
      <c r="B81" s="422" t="s">
        <v>843</v>
      </c>
      <c r="C81" s="422" t="s">
        <v>834</v>
      </c>
    </row>
    <row r="82" spans="2:4" x14ac:dyDescent="0.25">
      <c r="B82" s="2029" t="s">
        <v>835</v>
      </c>
      <c r="C82" s="422" t="s">
        <v>836</v>
      </c>
    </row>
    <row r="83" spans="2:4" x14ac:dyDescent="0.25">
      <c r="B83" s="2030"/>
      <c r="C83" s="422" t="s">
        <v>826</v>
      </c>
    </row>
    <row r="84" spans="2:4" x14ac:dyDescent="0.25">
      <c r="B84" s="2030"/>
      <c r="C84" s="426" t="s">
        <v>1016</v>
      </c>
    </row>
    <row r="85" spans="2:4" x14ac:dyDescent="0.25">
      <c r="B85" s="422" t="s">
        <v>844</v>
      </c>
      <c r="C85" s="422" t="s">
        <v>837</v>
      </c>
    </row>
    <row r="86" spans="2:4" ht="27.6" customHeight="1" x14ac:dyDescent="0.25">
      <c r="B86" s="2028" t="s">
        <v>838</v>
      </c>
      <c r="C86" s="422" t="s">
        <v>859</v>
      </c>
      <c r="D86" s="429"/>
    </row>
    <row r="87" spans="2:4" x14ac:dyDescent="0.25">
      <c r="B87" s="2028"/>
      <c r="C87" s="422" t="s">
        <v>826</v>
      </c>
      <c r="D87" s="429"/>
    </row>
    <row r="88" spans="2:4" ht="25.5" x14ac:dyDescent="0.25">
      <c r="B88" s="2028"/>
      <c r="C88" s="475" t="s">
        <v>1017</v>
      </c>
      <c r="D88" s="429"/>
    </row>
    <row r="89" spans="2:4" x14ac:dyDescent="0.25">
      <c r="B89" s="422" t="s">
        <v>845</v>
      </c>
      <c r="C89" s="422" t="s">
        <v>839</v>
      </c>
    </row>
    <row r="90" spans="2:4" x14ac:dyDescent="0.25">
      <c r="B90" s="2027" t="s">
        <v>846</v>
      </c>
      <c r="C90" s="422" t="s">
        <v>840</v>
      </c>
    </row>
    <row r="91" spans="2:4" x14ac:dyDescent="0.25">
      <c r="B91" s="2027"/>
      <c r="C91" s="422" t="s">
        <v>826</v>
      </c>
    </row>
    <row r="92" spans="2:4" x14ac:dyDescent="0.25">
      <c r="B92" s="2027"/>
      <c r="C92" s="426" t="s">
        <v>1018</v>
      </c>
    </row>
    <row r="93" spans="2:4" x14ac:dyDescent="0.25">
      <c r="B93" s="422" t="s">
        <v>847</v>
      </c>
      <c r="C93" s="422" t="s">
        <v>848</v>
      </c>
    </row>
    <row r="94" spans="2:4" ht="25.5" x14ac:dyDescent="0.25">
      <c r="B94" s="2027" t="s">
        <v>850</v>
      </c>
      <c r="C94" s="422" t="s">
        <v>849</v>
      </c>
    </row>
    <row r="95" spans="2:4" x14ac:dyDescent="0.25">
      <c r="B95" s="2027"/>
      <c r="C95" s="422" t="s">
        <v>826</v>
      </c>
    </row>
    <row r="96" spans="2:4" x14ac:dyDescent="0.25">
      <c r="B96" s="2027"/>
      <c r="C96" s="426" t="s">
        <v>1019</v>
      </c>
    </row>
    <row r="97" spans="2:3" x14ac:dyDescent="0.25">
      <c r="B97" s="422" t="s">
        <v>851</v>
      </c>
      <c r="C97" s="422" t="s">
        <v>852</v>
      </c>
    </row>
    <row r="99" spans="2:3" ht="16.5" customHeight="1" x14ac:dyDescent="0.25"/>
    <row r="100" spans="2:3" x14ac:dyDescent="0.25">
      <c r="B100" t="s">
        <v>30</v>
      </c>
    </row>
  </sheetData>
  <customSheetViews>
    <customSheetView guid="{6425AD40-BB5F-4DDC-B7E5-93EC90B05160}"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election activeCell="B7" sqref="B7"/>
      <colBreaks count="1" manualBreakCount="1">
        <brk id="3" max="279" man="1"/>
      </colBreaks>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C20:C21"/>
    <mergeCell ref="B24:B25"/>
    <mergeCell ref="B26:B29"/>
    <mergeCell ref="C26:C27"/>
    <mergeCell ref="B30:B31"/>
    <mergeCell ref="B17:B18"/>
    <mergeCell ref="B20:B23"/>
    <mergeCell ref="B57:B60"/>
    <mergeCell ref="B66:B68"/>
    <mergeCell ref="B70:B72"/>
    <mergeCell ref="B36:B38"/>
    <mergeCell ref="B39:B40"/>
    <mergeCell ref="B42:B44"/>
    <mergeCell ref="B45:B46"/>
    <mergeCell ref="B47:B50"/>
    <mergeCell ref="B52:B55"/>
    <mergeCell ref="B32:B34"/>
    <mergeCell ref="B90:B92"/>
    <mergeCell ref="B94:B96"/>
    <mergeCell ref="B86:B88"/>
    <mergeCell ref="B74:B76"/>
    <mergeCell ref="B78:B80"/>
    <mergeCell ref="B82:B84"/>
  </mergeCells>
  <hyperlinks>
    <hyperlink ref="C11" location="Inhalt!A1" display="Zurück zum Inhaltsverzeichnis" xr:uid="{00000000-0004-0000-3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colBreaks count="1" manualBreakCount="1">
    <brk id="3" max="279" man="1"/>
  </colBreaks>
  <drawing r:id="rId5"/>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AO116"/>
  <sheetViews>
    <sheetView workbookViewId="0"/>
  </sheetViews>
  <sheetFormatPr baseColWidth="10" defaultColWidth="9" defaultRowHeight="14.25" x14ac:dyDescent="0.2"/>
  <cols>
    <col min="1" max="1" width="10.140625" style="269" customWidth="1"/>
    <col min="2" max="2" width="4.7109375" style="269" customWidth="1"/>
    <col min="3" max="7" width="5.7109375" style="269" customWidth="1"/>
    <col min="8" max="8" width="0.42578125" style="269" customWidth="1"/>
    <col min="9" max="9" width="5.140625" style="269" customWidth="1"/>
    <col min="10" max="10" width="5.7109375" style="269" customWidth="1"/>
    <col min="11" max="11" width="6.5703125" style="269" customWidth="1"/>
    <col min="12" max="12" width="6.140625" style="269" customWidth="1"/>
    <col min="13" max="13" width="7.7109375" style="269" customWidth="1"/>
    <col min="14" max="14" width="0.42578125" style="269" customWidth="1"/>
    <col min="15" max="15" width="6" style="269" customWidth="1"/>
    <col min="16" max="16" width="6.7109375" style="269" hidden="1" customWidth="1"/>
    <col min="17" max="17" width="5.28515625" style="269" customWidth="1"/>
    <col min="18" max="18" width="5.85546875" style="269" customWidth="1"/>
    <col min="19" max="19" width="6" style="269" customWidth="1"/>
    <col min="20" max="21" width="6.7109375" style="269" customWidth="1"/>
    <col min="22" max="23" width="6.85546875" style="269" customWidth="1"/>
    <col min="24" max="24" width="0.5703125" style="269" customWidth="1"/>
    <col min="25" max="25" width="8.5703125" style="269" customWidth="1"/>
    <col min="26" max="26" width="10.5703125" style="105" customWidth="1"/>
    <col min="27" max="27" width="11.42578125" style="269" customWidth="1"/>
    <col min="28" max="28" width="12.5703125" style="269" customWidth="1"/>
    <col min="29" max="211" width="11.42578125" style="269" customWidth="1"/>
    <col min="212" max="16384" width="9" style="269"/>
  </cols>
  <sheetData>
    <row r="2" spans="1:41" s="74" customFormat="1" x14ac:dyDescent="0.2"/>
    <row r="3" spans="1:41" s="74" customFormat="1" ht="18" x14ac:dyDescent="0.25">
      <c r="B3" s="62" t="s">
        <v>1239</v>
      </c>
      <c r="D3" s="62"/>
      <c r="E3" s="62"/>
      <c r="F3" s="62"/>
    </row>
    <row r="4" spans="1:41" s="74" customFormat="1" ht="14.25" customHeight="1" x14ac:dyDescent="0.2">
      <c r="B4" s="36" t="s">
        <v>722</v>
      </c>
      <c r="D4" s="84"/>
      <c r="F4" s="85"/>
    </row>
    <row r="5" spans="1:41" s="74" customFormat="1" ht="14.25" customHeight="1" x14ac:dyDescent="0.2">
      <c r="A5" s="6"/>
      <c r="B5" s="6"/>
      <c r="C5" s="6"/>
      <c r="D5" s="84"/>
      <c r="F5" s="84"/>
      <c r="H5" s="83"/>
      <c r="I5" s="83"/>
      <c r="J5" s="83"/>
      <c r="K5" s="83"/>
    </row>
    <row r="6" spans="1:41" s="74" customFormat="1" ht="14.25" customHeight="1" x14ac:dyDescent="0.2">
      <c r="A6" s="105"/>
      <c r="B6" s="6"/>
      <c r="C6" s="6"/>
      <c r="D6" s="41"/>
      <c r="F6" s="84"/>
      <c r="H6" s="83"/>
      <c r="I6" s="83"/>
      <c r="J6" s="83"/>
      <c r="K6" s="83"/>
    </row>
    <row r="7" spans="1:41" s="74" customFormat="1" ht="15.75" x14ac:dyDescent="0.2">
      <c r="B7" s="6" t="s">
        <v>1129</v>
      </c>
      <c r="C7" s="6"/>
      <c r="D7" s="41"/>
      <c r="E7" s="6"/>
      <c r="F7" s="86"/>
      <c r="H7" s="6"/>
      <c r="I7" s="83"/>
      <c r="J7" s="83"/>
      <c r="K7" s="83"/>
    </row>
    <row r="8" spans="1:41" s="74" customFormat="1" ht="15.75" x14ac:dyDescent="0.2">
      <c r="A8" s="8"/>
      <c r="B8" s="6"/>
      <c r="C8" s="6"/>
      <c r="F8" s="86"/>
      <c r="G8" s="6"/>
      <c r="H8" s="6"/>
      <c r="I8" s="83"/>
      <c r="J8" s="83"/>
      <c r="K8" s="83"/>
      <c r="V8" s="41" t="str">
        <f>Inhalt!$C$7</f>
        <v>V. OncoBox: N1.1.1 (231215)</v>
      </c>
    </row>
    <row r="9" spans="1:41" s="74" customFormat="1" ht="15.75" x14ac:dyDescent="0.2">
      <c r="F9" s="86"/>
      <c r="G9" s="6"/>
      <c r="H9" s="6"/>
      <c r="V9" s="41" t="str">
        <f>Inhalt!$C$8</f>
        <v>V. Spezifikation: N1.1.1 (231215)</v>
      </c>
    </row>
    <row r="10" spans="1:41" s="74" customFormat="1" x14ac:dyDescent="0.2">
      <c r="D10" s="154"/>
      <c r="F10" s="41"/>
    </row>
    <row r="11" spans="1:41" s="74" customFormat="1" ht="26.25" customHeight="1" x14ac:dyDescent="0.2">
      <c r="V11" s="1272" t="s">
        <v>1735</v>
      </c>
      <c r="W11" s="1272"/>
      <c r="X11" s="1272"/>
      <c r="Y11" s="1272"/>
      <c r="Z11" s="1272"/>
      <c r="AA11" s="694"/>
    </row>
    <row r="12" spans="1:41" ht="7.5" customHeight="1" x14ac:dyDescent="0.2">
      <c r="O12" s="271"/>
      <c r="P12" s="271"/>
      <c r="AK12" s="272"/>
      <c r="AL12" s="272"/>
      <c r="AM12" s="272"/>
      <c r="AN12" s="272"/>
    </row>
    <row r="13" spans="1:41" s="273" customFormat="1" ht="5.25" customHeight="1" x14ac:dyDescent="0.2">
      <c r="B13" s="329"/>
      <c r="C13" s="279"/>
      <c r="D13" s="279"/>
      <c r="E13" s="279"/>
      <c r="F13" s="279"/>
      <c r="G13" s="279"/>
      <c r="Z13" s="274"/>
      <c r="AL13" s="272"/>
      <c r="AM13" s="272"/>
      <c r="AN13" s="272"/>
      <c r="AO13" s="272"/>
    </row>
    <row r="14" spans="1:41" s="273" customFormat="1" ht="6" customHeight="1" x14ac:dyDescent="0.2">
      <c r="B14" s="329"/>
      <c r="C14" s="279"/>
      <c r="D14" s="279"/>
      <c r="E14" s="279"/>
      <c r="F14" s="279"/>
      <c r="G14" s="279"/>
      <c r="Z14" s="274"/>
      <c r="AL14" s="272"/>
      <c r="AM14" s="272"/>
      <c r="AN14" s="272"/>
      <c r="AO14" s="272"/>
    </row>
    <row r="15" spans="1:41" s="273" customFormat="1" ht="4.5" customHeight="1" x14ac:dyDescent="0.2">
      <c r="B15" s="329"/>
      <c r="C15" s="279"/>
      <c r="D15" s="279"/>
      <c r="E15" s="279"/>
      <c r="F15" s="279"/>
      <c r="G15" s="279"/>
      <c r="Z15" s="274"/>
      <c r="AL15" s="272"/>
      <c r="AM15" s="272"/>
      <c r="AN15" s="272"/>
      <c r="AO15" s="272"/>
    </row>
    <row r="16" spans="1:41" s="273" customFormat="1" ht="6" customHeight="1" thickBot="1" x14ac:dyDescent="0.25">
      <c r="B16" s="329"/>
      <c r="C16" s="279"/>
      <c r="D16" s="279"/>
      <c r="E16" s="279"/>
      <c r="F16" s="279"/>
      <c r="G16" s="279"/>
      <c r="Z16" s="274"/>
      <c r="AL16" s="272"/>
      <c r="AM16" s="272"/>
      <c r="AN16" s="272"/>
      <c r="AO16" s="272"/>
    </row>
    <row r="17" spans="1:40" ht="24" customHeight="1" thickTop="1" thickBot="1" x14ac:dyDescent="0.3">
      <c r="A17" s="280"/>
      <c r="B17" s="281"/>
      <c r="C17" s="1817" t="s">
        <v>622</v>
      </c>
      <c r="D17" s="1818"/>
      <c r="E17" s="1818"/>
      <c r="F17" s="1818"/>
      <c r="G17" s="1818"/>
      <c r="H17" s="282"/>
      <c r="I17" s="2041" t="s">
        <v>624</v>
      </c>
      <c r="J17" s="1820"/>
      <c r="K17" s="1820"/>
      <c r="L17" s="1820"/>
      <c r="M17" s="1820"/>
      <c r="N17" s="1820"/>
      <c r="O17" s="1820"/>
      <c r="P17" s="1820"/>
      <c r="Q17" s="1820"/>
      <c r="R17" s="1820"/>
      <c r="S17" s="1820"/>
      <c r="T17" s="1820"/>
      <c r="U17" s="1820"/>
      <c r="V17" s="1820"/>
      <c r="W17" s="2042"/>
      <c r="X17" s="283"/>
      <c r="Y17" s="2043" t="s">
        <v>2640</v>
      </c>
      <c r="Z17" s="2044"/>
      <c r="AI17" s="272"/>
      <c r="AJ17" s="272"/>
      <c r="AK17" s="272"/>
      <c r="AL17" s="272"/>
      <c r="AM17" s="272"/>
      <c r="AN17" s="272"/>
    </row>
    <row r="18" spans="1:40" ht="15" thickBot="1" x14ac:dyDescent="0.25">
      <c r="A18" s="284" t="s">
        <v>22</v>
      </c>
      <c r="B18" s="284" t="s">
        <v>45</v>
      </c>
      <c r="C18" s="285" t="s">
        <v>46</v>
      </c>
      <c r="D18" s="286" t="s">
        <v>47</v>
      </c>
      <c r="E18" s="286" t="s">
        <v>21</v>
      </c>
      <c r="F18" s="286" t="s">
        <v>49</v>
      </c>
      <c r="G18" s="286" t="s">
        <v>698</v>
      </c>
      <c r="H18" s="287"/>
      <c r="I18" s="288" t="s">
        <v>50</v>
      </c>
      <c r="J18" s="288" t="s">
        <v>51</v>
      </c>
      <c r="K18" s="288" t="s">
        <v>26</v>
      </c>
      <c r="L18" s="288" t="s">
        <v>52</v>
      </c>
      <c r="M18" s="288" t="s">
        <v>732</v>
      </c>
      <c r="N18" s="289"/>
      <c r="O18" s="290" t="s">
        <v>54</v>
      </c>
      <c r="P18" s="288" t="s">
        <v>0</v>
      </c>
      <c r="Q18" s="288" t="s">
        <v>55</v>
      </c>
      <c r="R18" s="288" t="s">
        <v>25</v>
      </c>
      <c r="S18" s="288" t="s">
        <v>56</v>
      </c>
      <c r="T18" s="288" t="s">
        <v>57</v>
      </c>
      <c r="U18" s="288" t="s">
        <v>58</v>
      </c>
      <c r="V18" s="288" t="s">
        <v>733</v>
      </c>
      <c r="W18" s="288" t="s">
        <v>59</v>
      </c>
      <c r="X18" s="289"/>
      <c r="Y18" s="285" t="s">
        <v>734</v>
      </c>
      <c r="Z18" s="291" t="s">
        <v>735</v>
      </c>
      <c r="AI18" s="272"/>
      <c r="AJ18" s="272"/>
      <c r="AK18" s="272"/>
      <c r="AL18" s="272"/>
      <c r="AM18" s="272"/>
      <c r="AN18" s="272"/>
    </row>
    <row r="19" spans="1:40" ht="128.25" customHeight="1" thickBot="1" x14ac:dyDescent="0.25">
      <c r="A19" s="1842" t="s">
        <v>736</v>
      </c>
      <c r="B19" s="1842" t="s">
        <v>61</v>
      </c>
      <c r="C19" s="1844" t="s">
        <v>3280</v>
      </c>
      <c r="D19" s="1844" t="s">
        <v>62</v>
      </c>
      <c r="E19" s="1844" t="s">
        <v>63</v>
      </c>
      <c r="F19" s="1844" t="s">
        <v>737</v>
      </c>
      <c r="G19" s="1844" t="s">
        <v>64</v>
      </c>
      <c r="H19" s="287"/>
      <c r="I19" s="1874" t="s">
        <v>3475</v>
      </c>
      <c r="J19" s="1874" t="s">
        <v>738</v>
      </c>
      <c r="K19" s="1874" t="s">
        <v>860</v>
      </c>
      <c r="L19" s="1874" t="s">
        <v>739</v>
      </c>
      <c r="M19" s="2053" t="s">
        <v>740</v>
      </c>
      <c r="N19" s="292"/>
      <c r="O19" s="2057" t="s">
        <v>3472</v>
      </c>
      <c r="P19" s="2059" t="s">
        <v>741</v>
      </c>
      <c r="Q19" s="1872" t="s">
        <v>742</v>
      </c>
      <c r="R19" s="293" t="s">
        <v>65</v>
      </c>
      <c r="S19" s="293" t="s">
        <v>66</v>
      </c>
      <c r="T19" s="293" t="s">
        <v>67</v>
      </c>
      <c r="U19" s="1829" t="s">
        <v>3185</v>
      </c>
      <c r="V19" s="1831" t="s">
        <v>743</v>
      </c>
      <c r="W19" s="2061" t="s">
        <v>861</v>
      </c>
      <c r="X19" s="289"/>
      <c r="Y19" s="2055" t="s">
        <v>68</v>
      </c>
      <c r="Z19" s="1827" t="s">
        <v>744</v>
      </c>
      <c r="AI19" s="272"/>
      <c r="AJ19" s="272"/>
      <c r="AK19" s="272"/>
      <c r="AL19" s="272"/>
      <c r="AM19" s="272"/>
      <c r="AN19" s="272"/>
    </row>
    <row r="20" spans="1:40" ht="33" customHeight="1" thickBot="1" x14ac:dyDescent="0.25">
      <c r="A20" s="1843"/>
      <c r="B20" s="1843"/>
      <c r="C20" s="1845"/>
      <c r="D20" s="1845"/>
      <c r="E20" s="1845"/>
      <c r="F20" s="1845"/>
      <c r="G20" s="1845"/>
      <c r="H20" s="287"/>
      <c r="I20" s="1875"/>
      <c r="J20" s="1875"/>
      <c r="K20" s="1875"/>
      <c r="L20" s="1875"/>
      <c r="M20" s="2054"/>
      <c r="N20" s="292"/>
      <c r="O20" s="2058"/>
      <c r="P20" s="2060"/>
      <c r="Q20" s="1873"/>
      <c r="R20" s="1869" t="s">
        <v>69</v>
      </c>
      <c r="S20" s="1869"/>
      <c r="T20" s="1869"/>
      <c r="U20" s="1830"/>
      <c r="V20" s="1832"/>
      <c r="W20" s="2062"/>
      <c r="X20" s="289"/>
      <c r="Y20" s="2056"/>
      <c r="Z20" s="1828"/>
      <c r="AI20" s="272"/>
      <c r="AJ20" s="272"/>
      <c r="AK20" s="272"/>
      <c r="AL20" s="272"/>
      <c r="AM20" s="272"/>
      <c r="AN20" s="272"/>
    </row>
    <row r="21" spans="1:40" ht="20.100000000000001" customHeight="1" thickBot="1" x14ac:dyDescent="0.25">
      <c r="A21" s="294" t="s">
        <v>887</v>
      </c>
      <c r="B21" s="982">
        <v>2015</v>
      </c>
      <c r="C21" s="295">
        <f t="shared" ref="C21:C26" si="0">SUM(D21:G21)</f>
        <v>0</v>
      </c>
      <c r="D21" s="296"/>
      <c r="E21" s="296"/>
      <c r="F21" s="296"/>
      <c r="G21" s="296"/>
      <c r="H21" s="287"/>
      <c r="I21" s="295" t="str">
        <f>IF(SUM(J21:L21)=0,"",SUM(J21:L21))</f>
        <v/>
      </c>
      <c r="J21" s="296"/>
      <c r="K21" s="296"/>
      <c r="L21" s="296"/>
      <c r="M21" s="297" t="str">
        <f>IF(I21="","",IF(I21&gt;0,SUM(J21:K21) /I21,0))</f>
        <v/>
      </c>
      <c r="N21" s="292"/>
      <c r="O21" s="295" t="str">
        <f>IF(COUNTA(Q21:W21)&lt;7,"",SUM(J21+K21-Q21-V21-W21-U21))</f>
        <v/>
      </c>
      <c r="P21" s="298" t="str">
        <f>IF(AND(COUNTA(J21:K21)&gt;0,O21&lt;&gt;"",SUM(J21:K21)&gt;0),O21 /(J21+K21),"")</f>
        <v/>
      </c>
      <c r="Q21" s="296"/>
      <c r="R21" s="296"/>
      <c r="S21" s="296"/>
      <c r="T21" s="296"/>
      <c r="U21" s="296"/>
      <c r="V21" s="296"/>
      <c r="W21" s="296"/>
      <c r="X21" s="299"/>
      <c r="Y21" s="333"/>
      <c r="Z21" s="334"/>
      <c r="AI21" s="272"/>
      <c r="AJ21" s="272"/>
      <c r="AK21" s="272"/>
      <c r="AL21" s="272"/>
      <c r="AM21" s="272"/>
      <c r="AN21" s="272"/>
    </row>
    <row r="22" spans="1:40" s="279" customFormat="1" ht="20.100000000000001" customHeight="1" thickBot="1" x14ac:dyDescent="0.25">
      <c r="A22" s="300" t="s">
        <v>887</v>
      </c>
      <c r="B22" s="983">
        <v>2016</v>
      </c>
      <c r="C22" s="295">
        <f t="shared" si="0"/>
        <v>0</v>
      </c>
      <c r="D22" s="296"/>
      <c r="E22" s="296"/>
      <c r="F22" s="296"/>
      <c r="G22" s="296"/>
      <c r="H22" s="287"/>
      <c r="I22" s="295" t="str">
        <f>IF(SUM(J22:L22)=0,"",SUM(J22:L22))</f>
        <v/>
      </c>
      <c r="J22" s="296"/>
      <c r="K22" s="296"/>
      <c r="L22" s="296"/>
      <c r="M22" s="297" t="str">
        <f>IF(I22="","",IF(I22&gt;0,SUM(J22:K22) /I22,0))</f>
        <v/>
      </c>
      <c r="N22" s="292"/>
      <c r="O22" s="295" t="str">
        <f>IF(COUNTA(Q22:W22)&lt;7,"",SUM(J22+K22-Q22-V22-W22-U22))</f>
        <v/>
      </c>
      <c r="P22" s="298" t="str">
        <f>IF(AND(COUNTA(J22:K22)&gt;0,O22&lt;&gt;"",SUM(J22:K22)&gt;0),O22 /(J22+K22),"")</f>
        <v/>
      </c>
      <c r="Q22" s="296"/>
      <c r="R22" s="296"/>
      <c r="S22" s="296"/>
      <c r="T22" s="296"/>
      <c r="U22" s="296"/>
      <c r="V22" s="296"/>
      <c r="W22" s="296"/>
      <c r="X22" s="299"/>
      <c r="Y22" s="333"/>
      <c r="Z22" s="334"/>
      <c r="AI22" s="272"/>
      <c r="AJ22" s="272"/>
      <c r="AK22" s="272"/>
      <c r="AL22" s="272"/>
      <c r="AM22" s="272"/>
      <c r="AN22" s="272"/>
    </row>
    <row r="23" spans="1:40" s="279" customFormat="1" ht="20.100000000000001" customHeight="1" thickBot="1" x14ac:dyDescent="0.25">
      <c r="A23" s="300" t="s">
        <v>887</v>
      </c>
      <c r="B23" s="983">
        <v>2017</v>
      </c>
      <c r="C23" s="295">
        <f t="shared" si="0"/>
        <v>0</v>
      </c>
      <c r="D23" s="296"/>
      <c r="E23" s="296"/>
      <c r="F23" s="296"/>
      <c r="G23" s="296"/>
      <c r="H23" s="287"/>
      <c r="I23" s="295" t="str">
        <f>IF(SUM(J23:L23)=0,"",SUM(J23:L23))</f>
        <v/>
      </c>
      <c r="J23" s="296"/>
      <c r="K23" s="296"/>
      <c r="L23" s="296"/>
      <c r="M23" s="297" t="str">
        <f>IF(I23="","",IF(I23&gt;0,SUM(J23:K23) /I23,0))</f>
        <v/>
      </c>
      <c r="N23" s="292"/>
      <c r="O23" s="295" t="str">
        <f>IF(COUNTA(Q23:W23)&lt;7,"",SUM(J23+K23-Q23-V23-W23-U23))</f>
        <v/>
      </c>
      <c r="P23" s="298" t="str">
        <f>IF(AND(COUNTA(J23:K23)&gt;0,O23&lt;&gt;"",SUM(J23:K23)&gt;0),O23 /(J23+K23),"")</f>
        <v/>
      </c>
      <c r="Q23" s="296"/>
      <c r="R23" s="296"/>
      <c r="S23" s="296"/>
      <c r="T23" s="296"/>
      <c r="U23" s="296"/>
      <c r="V23" s="296"/>
      <c r="W23" s="296"/>
      <c r="X23" s="299"/>
      <c r="Y23" s="333"/>
      <c r="Z23" s="334"/>
      <c r="AI23" s="272"/>
      <c r="AJ23" s="272"/>
      <c r="AK23" s="272"/>
      <c r="AL23" s="272"/>
      <c r="AM23" s="272"/>
      <c r="AN23" s="272"/>
    </row>
    <row r="24" spans="1:40" s="279" customFormat="1" ht="20.100000000000001" customHeight="1" thickBot="1" x14ac:dyDescent="0.25">
      <c r="A24" s="300" t="s">
        <v>887</v>
      </c>
      <c r="B24" s="983">
        <v>2018</v>
      </c>
      <c r="C24" s="295">
        <f t="shared" si="0"/>
        <v>0</v>
      </c>
      <c r="D24" s="296"/>
      <c r="E24" s="296"/>
      <c r="F24" s="296"/>
      <c r="G24" s="296"/>
      <c r="H24" s="287"/>
      <c r="I24" s="295" t="str">
        <f>IF(SUM(J24:L24)=0,"",SUM(J24:L24))</f>
        <v/>
      </c>
      <c r="J24" s="296"/>
      <c r="K24" s="296"/>
      <c r="L24" s="296"/>
      <c r="M24" s="297" t="str">
        <f>IF(I24="","",IF(I24&gt;0,SUM(J24:K24) /I24,0))</f>
        <v/>
      </c>
      <c r="N24" s="292"/>
      <c r="O24" s="295" t="str">
        <f>IF(COUNTA(Q24:W24)&lt;7,"",SUM(J24+K24-Q24-V24-W24-U24))</f>
        <v/>
      </c>
      <c r="P24" s="298" t="str">
        <f>IF(AND(COUNTA(J24:K24)&gt;0,O24&lt;&gt;"",SUM(J24:K24)&gt;0),O24 /(J24+K24),"")</f>
        <v/>
      </c>
      <c r="Q24" s="296"/>
      <c r="R24" s="296"/>
      <c r="S24" s="296"/>
      <c r="T24" s="296"/>
      <c r="U24" s="296"/>
      <c r="V24" s="296"/>
      <c r="W24" s="296"/>
      <c r="X24" s="299"/>
      <c r="Y24" s="333"/>
      <c r="Z24" s="334"/>
      <c r="AI24" s="272"/>
      <c r="AJ24" s="272"/>
      <c r="AK24" s="272"/>
      <c r="AL24" s="272"/>
      <c r="AM24" s="272"/>
      <c r="AN24" s="272"/>
    </row>
    <row r="25" spans="1:40" s="279" customFormat="1" ht="20.100000000000001" customHeight="1" thickBot="1" x14ac:dyDescent="0.25">
      <c r="A25" s="302" t="s">
        <v>887</v>
      </c>
      <c r="B25" s="984">
        <v>2019</v>
      </c>
      <c r="C25" s="303">
        <f t="shared" si="0"/>
        <v>0</v>
      </c>
      <c r="D25" s="304"/>
      <c r="E25" s="304"/>
      <c r="F25" s="304"/>
      <c r="G25" s="304"/>
      <c r="H25" s="287"/>
      <c r="I25" s="295" t="str">
        <f>IF(SUM(J25:L25)=0,"",SUM(J25:L25))</f>
        <v/>
      </c>
      <c r="J25" s="296"/>
      <c r="K25" s="296"/>
      <c r="L25" s="296"/>
      <c r="M25" s="297" t="str">
        <f>IF(I25="","",IF(I25&gt;0,SUM(J25:K25) /I25,0))</f>
        <v/>
      </c>
      <c r="N25" s="292"/>
      <c r="O25" s="295" t="str">
        <f>IF(COUNTA(Q25:W25)&lt;7,"",SUM(J25+K25-Q25-V25-W25-U25))</f>
        <v/>
      </c>
      <c r="P25" s="298" t="str">
        <f>IF(AND(COUNTA(J25:K25)&gt;0,O25&lt;&gt;"",SUM(J25:K25)&gt;0),O25 /(J25+K25),"")</f>
        <v/>
      </c>
      <c r="Q25" s="296"/>
      <c r="R25" s="296"/>
      <c r="S25" s="296"/>
      <c r="T25" s="296"/>
      <c r="U25" s="296"/>
      <c r="V25" s="296"/>
      <c r="W25" s="296"/>
      <c r="X25" s="299"/>
      <c r="Y25" s="333"/>
      <c r="Z25" s="334"/>
      <c r="AI25" s="272"/>
      <c r="AJ25" s="272"/>
      <c r="AK25" s="272"/>
      <c r="AL25" s="272"/>
      <c r="AM25" s="272"/>
      <c r="AN25" s="272"/>
    </row>
    <row r="26" spans="1:40" s="279" customFormat="1" ht="20.100000000000001" customHeight="1" thickBot="1" x14ac:dyDescent="0.25">
      <c r="A26" s="305" t="s">
        <v>887</v>
      </c>
      <c r="B26" s="985" t="s">
        <v>2985</v>
      </c>
      <c r="C26" s="306">
        <f t="shared" si="0"/>
        <v>0</v>
      </c>
      <c r="D26" s="307"/>
      <c r="E26" s="307"/>
      <c r="F26" s="307"/>
      <c r="G26" s="307"/>
      <c r="H26" s="308"/>
      <c r="I26" s="1914"/>
      <c r="J26" s="1914"/>
      <c r="K26" s="1914"/>
      <c r="L26" s="1914"/>
      <c r="M26" s="1914"/>
      <c r="N26" s="309"/>
      <c r="O26" s="1914"/>
      <c r="P26" s="1914"/>
      <c r="Q26" s="1914"/>
      <c r="R26" s="1914"/>
      <c r="S26" s="1914"/>
      <c r="T26" s="1914"/>
      <c r="U26" s="1914"/>
      <c r="V26" s="1914"/>
      <c r="W26" s="1914"/>
      <c r="X26" s="309"/>
      <c r="Y26" s="1915"/>
      <c r="Z26" s="1916"/>
      <c r="AI26" s="272"/>
      <c r="AJ26" s="272"/>
      <c r="AK26" s="272"/>
      <c r="AL26" s="272"/>
      <c r="AM26" s="272"/>
      <c r="AN26" s="272"/>
    </row>
    <row r="27" spans="1:40" s="279" customFormat="1" ht="20.100000000000001" customHeight="1" thickTop="1" thickBot="1" x14ac:dyDescent="0.25">
      <c r="A27" s="305" t="s">
        <v>887</v>
      </c>
      <c r="B27" s="985" t="s">
        <v>3183</v>
      </c>
      <c r="C27" s="306">
        <f t="shared" ref="C27" si="1">SUM(D27:G27)</f>
        <v>0</v>
      </c>
      <c r="D27" s="307"/>
      <c r="E27" s="307"/>
      <c r="F27" s="307"/>
      <c r="G27" s="307"/>
      <c r="H27" s="308"/>
      <c r="I27" s="1914"/>
      <c r="J27" s="1914"/>
      <c r="K27" s="1914"/>
      <c r="L27" s="1914"/>
      <c r="M27" s="1914"/>
      <c r="N27" s="309"/>
      <c r="O27" s="1914"/>
      <c r="P27" s="1914"/>
      <c r="Q27" s="1914"/>
      <c r="R27" s="1914"/>
      <c r="S27" s="1914"/>
      <c r="T27" s="1914"/>
      <c r="U27" s="1914"/>
      <c r="V27" s="1914"/>
      <c r="W27" s="1914"/>
      <c r="X27" s="309"/>
      <c r="Y27" s="1915"/>
      <c r="Z27" s="1916"/>
      <c r="AI27" s="272"/>
      <c r="AJ27" s="272"/>
      <c r="AK27" s="272"/>
      <c r="AL27" s="272"/>
      <c r="AM27" s="272"/>
      <c r="AN27" s="272"/>
    </row>
    <row r="28" spans="1:40" ht="3" customHeight="1" thickTop="1" x14ac:dyDescent="0.25">
      <c r="A28"/>
      <c r="B28"/>
      <c r="C28"/>
      <c r="D28"/>
      <c r="E28"/>
      <c r="F28"/>
      <c r="G28"/>
      <c r="H28"/>
      <c r="I28"/>
      <c r="J28"/>
      <c r="K28"/>
      <c r="L28"/>
      <c r="M28"/>
      <c r="N28"/>
      <c r="O28"/>
      <c r="P28"/>
      <c r="Q28"/>
      <c r="R28"/>
      <c r="S28"/>
      <c r="T28"/>
      <c r="U28"/>
      <c r="V28"/>
      <c r="W28"/>
      <c r="X28"/>
      <c r="Y28"/>
      <c r="Z28"/>
      <c r="AI28" s="272"/>
      <c r="AJ28" s="272"/>
      <c r="AK28" s="272"/>
      <c r="AL28" s="272"/>
      <c r="AM28" s="272"/>
      <c r="AN28" s="272"/>
    </row>
    <row r="29" spans="1:40" ht="15" x14ac:dyDescent="0.25">
      <c r="A29"/>
      <c r="B29"/>
      <c r="C29"/>
      <c r="D29"/>
      <c r="E29"/>
      <c r="F29" s="41" t="s">
        <v>1192</v>
      </c>
      <c r="G29" s="41"/>
      <c r="H29"/>
      <c r="I29"/>
      <c r="J29"/>
      <c r="K29"/>
      <c r="L29"/>
      <c r="M29" s="311" t="str">
        <f>IF(A25="EZ","-----",IF(A25= "Nicht relevant","-----",IF(COUNTBLANK(M23:M25)=3,"",SUMIF(A23:A25,"relevant",M23:M25) /COUNTIF(A23:A25,"relevant"))))</f>
        <v>-----</v>
      </c>
      <c r="N29"/>
      <c r="O29"/>
      <c r="P29"/>
      <c r="Q29"/>
      <c r="R29"/>
      <c r="S29"/>
      <c r="T29"/>
      <c r="U29"/>
      <c r="V29"/>
      <c r="W29"/>
      <c r="X29"/>
      <c r="Y29"/>
      <c r="AI29" s="272"/>
      <c r="AJ29" s="272"/>
      <c r="AK29" s="272"/>
      <c r="AL29" s="272"/>
      <c r="AM29" s="272"/>
      <c r="AN29" s="272"/>
    </row>
    <row r="30" spans="1:40" ht="12.75" customHeight="1" x14ac:dyDescent="0.2">
      <c r="A30" s="335"/>
      <c r="B30" s="336"/>
      <c r="C30" s="336"/>
      <c r="D30" s="336"/>
      <c r="E30" s="336"/>
      <c r="F30" s="336"/>
      <c r="G30" s="336"/>
      <c r="H30" s="336"/>
      <c r="I30" s="336"/>
      <c r="J30" s="336"/>
      <c r="K30" s="336"/>
      <c r="L30" s="336"/>
      <c r="M30" s="336"/>
      <c r="N30" s="336"/>
      <c r="O30" s="336"/>
      <c r="P30" s="337"/>
      <c r="Q30" s="337"/>
      <c r="R30" s="336"/>
      <c r="S30" s="336"/>
      <c r="T30" s="336"/>
      <c r="U30" s="336"/>
      <c r="V30" s="336"/>
      <c r="W30" s="336"/>
      <c r="X30" s="336"/>
      <c r="AI30" s="272"/>
      <c r="AJ30" s="272"/>
      <c r="AK30" s="272"/>
      <c r="AL30" s="272"/>
      <c r="AM30" s="272"/>
      <c r="AN30" s="272"/>
    </row>
    <row r="31" spans="1:40" s="18" customFormat="1" ht="21.75" customHeight="1" x14ac:dyDescent="0.25">
      <c r="A31" s="2069" t="s">
        <v>625</v>
      </c>
      <c r="B31" s="2069"/>
      <c r="C31" s="2069"/>
      <c r="D31" s="2069" t="s">
        <v>621</v>
      </c>
      <c r="E31" s="2069"/>
      <c r="F31" s="2069"/>
      <c r="G31" s="2069"/>
      <c r="H31" s="2069"/>
      <c r="I31" s="2069"/>
      <c r="J31" s="2069"/>
      <c r="K31" s="2069"/>
      <c r="L31" s="2069"/>
      <c r="M31" s="2069"/>
      <c r="N31" s="2069"/>
      <c r="O31" s="2069"/>
      <c r="P31" s="2069"/>
      <c r="Q31" s="2069"/>
      <c r="R31" s="2069"/>
      <c r="S31" s="2069"/>
      <c r="T31" s="2069"/>
      <c r="U31" s="2069"/>
      <c r="V31" s="2069"/>
      <c r="W31" s="2069"/>
      <c r="X31" s="2069"/>
      <c r="Y31" s="2069"/>
      <c r="Z31" s="2069"/>
    </row>
    <row r="32" spans="1:40" s="18" customFormat="1" ht="18" customHeight="1" thickBot="1" x14ac:dyDescent="0.3">
      <c r="A32" s="2112"/>
      <c r="B32" s="2112"/>
      <c r="C32" s="2112"/>
      <c r="D32" s="2070" t="s">
        <v>622</v>
      </c>
      <c r="E32" s="2070"/>
      <c r="F32" s="2070"/>
      <c r="G32" s="2070"/>
      <c r="H32" s="2070"/>
      <c r="I32" s="2070"/>
      <c r="J32" s="2070"/>
      <c r="K32" s="2070"/>
      <c r="L32" s="2070"/>
      <c r="M32" s="2070"/>
      <c r="N32" s="2070"/>
      <c r="O32" s="2070"/>
      <c r="P32" s="2070"/>
      <c r="Q32" s="2070"/>
      <c r="R32" s="2070"/>
      <c r="S32" s="2070"/>
      <c r="T32" s="2070"/>
      <c r="U32" s="2070"/>
      <c r="V32" s="2070"/>
      <c r="W32" s="2070"/>
      <c r="X32" s="2070"/>
      <c r="Y32" s="2070"/>
      <c r="Z32" s="2070"/>
    </row>
    <row r="33" spans="1:27" s="18" customFormat="1" ht="18" customHeight="1" x14ac:dyDescent="0.25">
      <c r="A33" s="2073" t="s">
        <v>690</v>
      </c>
      <c r="B33" s="2074"/>
      <c r="C33" s="2074"/>
      <c r="D33" s="2063" t="s">
        <v>1172</v>
      </c>
      <c r="E33" s="2063"/>
      <c r="F33" s="2063"/>
      <c r="G33" s="2063"/>
      <c r="H33" s="2063"/>
      <c r="I33" s="2063"/>
      <c r="J33" s="2063"/>
      <c r="K33" s="2063"/>
      <c r="L33" s="2063"/>
      <c r="M33" s="2063"/>
      <c r="N33" s="2063"/>
      <c r="O33" s="2063"/>
      <c r="P33" s="2063"/>
      <c r="Q33" s="2063"/>
      <c r="R33" s="2063"/>
      <c r="S33" s="2063"/>
      <c r="T33" s="2063"/>
      <c r="U33" s="2063"/>
      <c r="V33" s="2063"/>
      <c r="W33" s="2063"/>
      <c r="X33" s="2063"/>
      <c r="Y33" s="2063"/>
      <c r="Z33" s="2064"/>
    </row>
    <row r="34" spans="1:27" s="18" customFormat="1" ht="18" customHeight="1" thickBot="1" x14ac:dyDescent="0.3">
      <c r="A34" s="2075"/>
      <c r="B34" s="2076"/>
      <c r="C34" s="2076"/>
      <c r="D34" s="2045" t="s">
        <v>1130</v>
      </c>
      <c r="E34" s="2045"/>
      <c r="F34" s="2045"/>
      <c r="G34" s="2045"/>
      <c r="H34" s="2045"/>
      <c r="I34" s="2045"/>
      <c r="J34" s="2045"/>
      <c r="K34" s="2045"/>
      <c r="L34" s="2045"/>
      <c r="M34" s="2045"/>
      <c r="N34" s="2045"/>
      <c r="O34" s="2045"/>
      <c r="P34" s="2045"/>
      <c r="Q34" s="2045"/>
      <c r="R34" s="2045"/>
      <c r="S34" s="2045"/>
      <c r="T34" s="2045"/>
      <c r="U34" s="2045"/>
      <c r="V34" s="2045"/>
      <c r="W34" s="2045"/>
      <c r="X34" s="2045"/>
      <c r="Y34" s="2045"/>
      <c r="Z34" s="2046"/>
    </row>
    <row r="35" spans="1:27" s="18" customFormat="1" ht="18" customHeight="1" thickBot="1" x14ac:dyDescent="0.3">
      <c r="A35" s="2078" t="s">
        <v>1131</v>
      </c>
      <c r="B35" s="2079"/>
      <c r="C35" s="2079"/>
      <c r="D35" s="2071" t="s">
        <v>1132</v>
      </c>
      <c r="E35" s="2071"/>
      <c r="F35" s="2071"/>
      <c r="G35" s="2071"/>
      <c r="H35" s="2071"/>
      <c r="I35" s="2071"/>
      <c r="J35" s="2071"/>
      <c r="K35" s="2071"/>
      <c r="L35" s="2071"/>
      <c r="M35" s="2071"/>
      <c r="N35" s="2071"/>
      <c r="O35" s="2071"/>
      <c r="P35" s="2071"/>
      <c r="Q35" s="2071"/>
      <c r="R35" s="2071"/>
      <c r="S35" s="2071"/>
      <c r="T35" s="2071"/>
      <c r="U35" s="2071"/>
      <c r="V35" s="2071"/>
      <c r="W35" s="2071"/>
      <c r="X35" s="2071"/>
      <c r="Y35" s="2071"/>
      <c r="Z35" s="2072"/>
    </row>
    <row r="36" spans="1:27" s="18" customFormat="1" ht="18" customHeight="1" x14ac:dyDescent="0.25">
      <c r="A36" s="2073" t="s">
        <v>1133</v>
      </c>
      <c r="B36" s="2074"/>
      <c r="C36" s="2074"/>
      <c r="D36" s="2065" t="s">
        <v>1173</v>
      </c>
      <c r="E36" s="2065"/>
      <c r="F36" s="2065"/>
      <c r="G36" s="2065"/>
      <c r="H36" s="2065"/>
      <c r="I36" s="2065"/>
      <c r="J36" s="2065"/>
      <c r="K36" s="2065"/>
      <c r="L36" s="2065"/>
      <c r="M36" s="2065"/>
      <c r="N36" s="2065"/>
      <c r="O36" s="2065"/>
      <c r="P36" s="2065"/>
      <c r="Q36" s="2065"/>
      <c r="R36" s="2065"/>
      <c r="S36" s="2065"/>
      <c r="T36" s="2065"/>
      <c r="U36" s="2065"/>
      <c r="V36" s="2065"/>
      <c r="W36" s="2065"/>
      <c r="X36" s="2065"/>
      <c r="Y36" s="2065"/>
      <c r="Z36" s="2066"/>
      <c r="AA36" s="695"/>
    </row>
    <row r="37" spans="1:27" s="18" customFormat="1" ht="18" customHeight="1" x14ac:dyDescent="0.25">
      <c r="A37" s="2077"/>
      <c r="B37" s="2069"/>
      <c r="C37" s="2069"/>
      <c r="D37" s="2067" t="s">
        <v>626</v>
      </c>
      <c r="E37" s="2067"/>
      <c r="F37" s="2067"/>
      <c r="G37" s="2067"/>
      <c r="H37" s="2067"/>
      <c r="I37" s="2067"/>
      <c r="J37" s="2067"/>
      <c r="K37" s="2067"/>
      <c r="L37" s="2067"/>
      <c r="M37" s="2067"/>
      <c r="N37" s="2067"/>
      <c r="O37" s="2067"/>
      <c r="P37" s="2067"/>
      <c r="Q37" s="2067"/>
      <c r="R37" s="2067"/>
      <c r="S37" s="2067"/>
      <c r="T37" s="2067"/>
      <c r="U37" s="2067"/>
      <c r="V37" s="2067"/>
      <c r="W37" s="2067"/>
      <c r="X37" s="2067"/>
      <c r="Y37" s="2067"/>
      <c r="Z37" s="2068"/>
      <c r="AA37" s="696"/>
    </row>
    <row r="38" spans="1:27" s="18" customFormat="1" ht="18" customHeight="1" thickBot="1" x14ac:dyDescent="0.3">
      <c r="A38" s="2075"/>
      <c r="B38" s="2076"/>
      <c r="C38" s="2076"/>
      <c r="D38" s="2045" t="s">
        <v>791</v>
      </c>
      <c r="E38" s="2045"/>
      <c r="F38" s="2045"/>
      <c r="G38" s="2045"/>
      <c r="H38" s="2045"/>
      <c r="I38" s="2045"/>
      <c r="J38" s="2045"/>
      <c r="K38" s="2045"/>
      <c r="L38" s="2045"/>
      <c r="M38" s="2045"/>
      <c r="N38" s="2045"/>
      <c r="O38" s="2045"/>
      <c r="P38" s="2045"/>
      <c r="Q38" s="2045"/>
      <c r="R38" s="2045"/>
      <c r="S38" s="2045"/>
      <c r="T38" s="2045"/>
      <c r="U38" s="2045"/>
      <c r="V38" s="2045"/>
      <c r="W38" s="2045"/>
      <c r="X38" s="2045"/>
      <c r="Y38" s="2045"/>
      <c r="Z38" s="2046"/>
    </row>
    <row r="39" spans="1:27" s="18" customFormat="1" ht="18" customHeight="1" x14ac:dyDescent="0.25">
      <c r="A39" s="2073" t="s">
        <v>1136</v>
      </c>
      <c r="B39" s="2074"/>
      <c r="C39" s="2074"/>
      <c r="D39" s="2063" t="s">
        <v>1174</v>
      </c>
      <c r="E39" s="2063"/>
      <c r="F39" s="2063"/>
      <c r="G39" s="2063"/>
      <c r="H39" s="2063"/>
      <c r="I39" s="2063"/>
      <c r="J39" s="2063"/>
      <c r="K39" s="2063"/>
      <c r="L39" s="2063"/>
      <c r="M39" s="2063"/>
      <c r="N39" s="2063"/>
      <c r="O39" s="2063"/>
      <c r="P39" s="2063"/>
      <c r="Q39" s="2063"/>
      <c r="R39" s="2063"/>
      <c r="S39" s="2063"/>
      <c r="T39" s="2063"/>
      <c r="U39" s="2063"/>
      <c r="V39" s="2063"/>
      <c r="W39" s="2063"/>
      <c r="X39" s="2063"/>
      <c r="Y39" s="2063"/>
      <c r="Z39" s="2064"/>
    </row>
    <row r="40" spans="1:27" s="18" customFormat="1" ht="18" customHeight="1" thickBot="1" x14ac:dyDescent="0.3">
      <c r="A40" s="2075"/>
      <c r="B40" s="2076"/>
      <c r="C40" s="2076"/>
      <c r="D40" s="2045" t="s">
        <v>1135</v>
      </c>
      <c r="E40" s="2045"/>
      <c r="F40" s="2045"/>
      <c r="G40" s="2045"/>
      <c r="H40" s="2045"/>
      <c r="I40" s="2045"/>
      <c r="J40" s="2045"/>
      <c r="K40" s="2045"/>
      <c r="L40" s="2045"/>
      <c r="M40" s="2045"/>
      <c r="N40" s="2045"/>
      <c r="O40" s="2045"/>
      <c r="P40" s="2045"/>
      <c r="Q40" s="2045"/>
      <c r="R40" s="2045"/>
      <c r="S40" s="2045"/>
      <c r="T40" s="2045"/>
      <c r="U40" s="2045"/>
      <c r="V40" s="2045"/>
      <c r="W40" s="2045"/>
      <c r="X40" s="2045"/>
      <c r="Y40" s="2045"/>
      <c r="Z40" s="2046"/>
    </row>
    <row r="41" spans="1:27" s="14" customFormat="1" ht="18" customHeight="1" x14ac:dyDescent="0.25">
      <c r="A41" s="2073" t="s">
        <v>1134</v>
      </c>
      <c r="B41" s="2074"/>
      <c r="C41" s="2074"/>
      <c r="D41" s="2065" t="s">
        <v>1173</v>
      </c>
      <c r="E41" s="2065"/>
      <c r="F41" s="2065"/>
      <c r="G41" s="2065"/>
      <c r="H41" s="2065"/>
      <c r="I41" s="2065"/>
      <c r="J41" s="2065"/>
      <c r="K41" s="2065"/>
      <c r="L41" s="2065"/>
      <c r="M41" s="2065"/>
      <c r="N41" s="2065"/>
      <c r="O41" s="2065"/>
      <c r="P41" s="2065"/>
      <c r="Q41" s="2065"/>
      <c r="R41" s="2065"/>
      <c r="S41" s="2065"/>
      <c r="T41" s="2065"/>
      <c r="U41" s="2065"/>
      <c r="V41" s="2065"/>
      <c r="W41" s="2065"/>
      <c r="X41" s="2065"/>
      <c r="Y41" s="2065"/>
      <c r="Z41" s="2066"/>
    </row>
    <row r="42" spans="1:27" s="14" customFormat="1" ht="18" customHeight="1" x14ac:dyDescent="0.25">
      <c r="A42" s="2077"/>
      <c r="B42" s="2069"/>
      <c r="C42" s="2069"/>
      <c r="D42" s="2067" t="s">
        <v>626</v>
      </c>
      <c r="E42" s="2067"/>
      <c r="F42" s="2067"/>
      <c r="G42" s="2067"/>
      <c r="H42" s="2067"/>
      <c r="I42" s="2067"/>
      <c r="J42" s="2067"/>
      <c r="K42" s="2067"/>
      <c r="L42" s="2067"/>
      <c r="M42" s="2067"/>
      <c r="N42" s="2067"/>
      <c r="O42" s="2067"/>
      <c r="P42" s="2067"/>
      <c r="Q42" s="2067"/>
      <c r="R42" s="2067"/>
      <c r="S42" s="2067"/>
      <c r="T42" s="2067"/>
      <c r="U42" s="2067"/>
      <c r="V42" s="2067"/>
      <c r="W42" s="2067"/>
      <c r="X42" s="2067"/>
      <c r="Y42" s="2067"/>
      <c r="Z42" s="2068"/>
    </row>
    <row r="43" spans="1:27" s="14" customFormat="1" ht="18" customHeight="1" thickBot="1" x14ac:dyDescent="0.3">
      <c r="A43" s="2075"/>
      <c r="B43" s="2076"/>
      <c r="C43" s="2076"/>
      <c r="D43" s="2045" t="s">
        <v>792</v>
      </c>
      <c r="E43" s="2045"/>
      <c r="F43" s="2045"/>
      <c r="G43" s="2045"/>
      <c r="H43" s="2045"/>
      <c r="I43" s="2045"/>
      <c r="J43" s="2045"/>
      <c r="K43" s="2045"/>
      <c r="L43" s="2045"/>
      <c r="M43" s="2045"/>
      <c r="N43" s="2045"/>
      <c r="O43" s="2045"/>
      <c r="P43" s="2045"/>
      <c r="Q43" s="2045"/>
      <c r="R43" s="2045"/>
      <c r="S43" s="2045"/>
      <c r="T43" s="2045"/>
      <c r="U43" s="2045"/>
      <c r="V43" s="2045"/>
      <c r="W43" s="2045"/>
      <c r="X43" s="2045"/>
      <c r="Y43" s="2045"/>
      <c r="Z43" s="2046"/>
    </row>
    <row r="44" spans="1:27" s="14" customFormat="1" ht="18" customHeight="1" x14ac:dyDescent="0.25">
      <c r="A44" s="2073" t="s">
        <v>1137</v>
      </c>
      <c r="B44" s="2074"/>
      <c r="C44" s="2074"/>
      <c r="D44" s="2063" t="s">
        <v>1174</v>
      </c>
      <c r="E44" s="2063"/>
      <c r="F44" s="2063"/>
      <c r="G44" s="2063"/>
      <c r="H44" s="2063"/>
      <c r="I44" s="2063"/>
      <c r="J44" s="2063"/>
      <c r="K44" s="2063"/>
      <c r="L44" s="2063"/>
      <c r="M44" s="2063"/>
      <c r="N44" s="2063"/>
      <c r="O44" s="2063"/>
      <c r="P44" s="2063"/>
      <c r="Q44" s="2063"/>
      <c r="R44" s="2063"/>
      <c r="S44" s="2063"/>
      <c r="T44" s="2063"/>
      <c r="U44" s="2063"/>
      <c r="V44" s="2063"/>
      <c r="W44" s="2063"/>
      <c r="X44" s="2063"/>
      <c r="Y44" s="2063"/>
      <c r="Z44" s="2064"/>
    </row>
    <row r="45" spans="1:27" s="14" customFormat="1" ht="18" customHeight="1" thickBot="1" x14ac:dyDescent="0.3">
      <c r="A45" s="2075"/>
      <c r="B45" s="2076"/>
      <c r="C45" s="2076"/>
      <c r="D45" s="2045" t="s">
        <v>1138</v>
      </c>
      <c r="E45" s="2045"/>
      <c r="F45" s="2045"/>
      <c r="G45" s="2045"/>
      <c r="H45" s="2045"/>
      <c r="I45" s="2045"/>
      <c r="J45" s="2045"/>
      <c r="K45" s="2045"/>
      <c r="L45" s="2045"/>
      <c r="M45" s="2045"/>
      <c r="N45" s="2045"/>
      <c r="O45" s="2045"/>
      <c r="P45" s="2045"/>
      <c r="Q45" s="2045"/>
      <c r="R45" s="2045"/>
      <c r="S45" s="2045"/>
      <c r="T45" s="2045"/>
      <c r="U45" s="2045"/>
      <c r="V45" s="2045"/>
      <c r="W45" s="2045"/>
      <c r="X45" s="2045"/>
      <c r="Y45" s="2045"/>
      <c r="Z45" s="2046"/>
    </row>
    <row r="46" spans="1:27" s="14" customFormat="1" ht="18" customHeight="1" x14ac:dyDescent="0.25">
      <c r="A46" s="2073" t="s">
        <v>1139</v>
      </c>
      <c r="B46" s="2074"/>
      <c r="C46" s="2074"/>
      <c r="D46" s="2065" t="s">
        <v>1173</v>
      </c>
      <c r="E46" s="2065"/>
      <c r="F46" s="2065"/>
      <c r="G46" s="2065"/>
      <c r="H46" s="2065"/>
      <c r="I46" s="2065"/>
      <c r="J46" s="2065"/>
      <c r="K46" s="2065"/>
      <c r="L46" s="2065"/>
      <c r="M46" s="2065"/>
      <c r="N46" s="2065"/>
      <c r="O46" s="2065"/>
      <c r="P46" s="2065"/>
      <c r="Q46" s="2065"/>
      <c r="R46" s="2065"/>
      <c r="S46" s="2065"/>
      <c r="T46" s="2065"/>
      <c r="U46" s="2065"/>
      <c r="V46" s="2065"/>
      <c r="W46" s="2065"/>
      <c r="X46" s="2065"/>
      <c r="Y46" s="2065"/>
      <c r="Z46" s="2066"/>
    </row>
    <row r="47" spans="1:27" s="14" customFormat="1" ht="18" customHeight="1" x14ac:dyDescent="0.25">
      <c r="A47" s="2077"/>
      <c r="B47" s="2069"/>
      <c r="C47" s="2069"/>
      <c r="D47" s="2067" t="s">
        <v>626</v>
      </c>
      <c r="E47" s="2067"/>
      <c r="F47" s="2067"/>
      <c r="G47" s="2067"/>
      <c r="H47" s="2067"/>
      <c r="I47" s="2067"/>
      <c r="J47" s="2067"/>
      <c r="K47" s="2067"/>
      <c r="L47" s="2067"/>
      <c r="M47" s="2067"/>
      <c r="N47" s="2067"/>
      <c r="O47" s="2067"/>
      <c r="P47" s="2067"/>
      <c r="Q47" s="2067"/>
      <c r="R47" s="2067"/>
      <c r="S47" s="2067"/>
      <c r="T47" s="2067"/>
      <c r="U47" s="2067"/>
      <c r="V47" s="2067"/>
      <c r="W47" s="2067"/>
      <c r="X47" s="2067"/>
      <c r="Y47" s="2067"/>
      <c r="Z47" s="2068"/>
    </row>
    <row r="48" spans="1:27" s="14" customFormat="1" ht="18" customHeight="1" thickBot="1" x14ac:dyDescent="0.3">
      <c r="A48" s="2075"/>
      <c r="B48" s="2076"/>
      <c r="C48" s="2076"/>
      <c r="D48" s="2045" t="s">
        <v>794</v>
      </c>
      <c r="E48" s="2045"/>
      <c r="F48" s="2045"/>
      <c r="G48" s="2045"/>
      <c r="H48" s="2045"/>
      <c r="I48" s="2045"/>
      <c r="J48" s="2045"/>
      <c r="K48" s="2045"/>
      <c r="L48" s="2045"/>
      <c r="M48" s="2045"/>
      <c r="N48" s="2045"/>
      <c r="O48" s="2045"/>
      <c r="P48" s="2045"/>
      <c r="Q48" s="2045"/>
      <c r="R48" s="2045"/>
      <c r="S48" s="2045"/>
      <c r="T48" s="2045"/>
      <c r="U48" s="2045"/>
      <c r="V48" s="2045"/>
      <c r="W48" s="2045"/>
      <c r="X48" s="2045"/>
      <c r="Y48" s="2045"/>
      <c r="Z48" s="2046"/>
    </row>
    <row r="49" spans="1:26" s="14" customFormat="1" ht="18" customHeight="1" x14ac:dyDescent="0.25">
      <c r="A49" s="2047" t="s">
        <v>1140</v>
      </c>
      <c r="B49" s="2048"/>
      <c r="C49" s="2049"/>
      <c r="D49" s="2063" t="s">
        <v>1174</v>
      </c>
      <c r="E49" s="2063"/>
      <c r="F49" s="2063"/>
      <c r="G49" s="2063"/>
      <c r="H49" s="2063"/>
      <c r="I49" s="2063"/>
      <c r="J49" s="2063"/>
      <c r="K49" s="2063"/>
      <c r="L49" s="2063"/>
      <c r="M49" s="2063"/>
      <c r="N49" s="2063"/>
      <c r="O49" s="2063"/>
      <c r="P49" s="2063"/>
      <c r="Q49" s="2063"/>
      <c r="R49" s="2063"/>
      <c r="S49" s="2063"/>
      <c r="T49" s="2063"/>
      <c r="U49" s="2063"/>
      <c r="V49" s="2063"/>
      <c r="W49" s="2063"/>
      <c r="X49" s="2063"/>
      <c r="Y49" s="2063"/>
      <c r="Z49" s="2064"/>
    </row>
    <row r="50" spans="1:26" s="14" customFormat="1" ht="18" customHeight="1" thickBot="1" x14ac:dyDescent="0.3">
      <c r="A50" s="2050"/>
      <c r="B50" s="2051"/>
      <c r="C50" s="2052"/>
      <c r="D50" s="2045" t="s">
        <v>1141</v>
      </c>
      <c r="E50" s="2045"/>
      <c r="F50" s="2045"/>
      <c r="G50" s="2045"/>
      <c r="H50" s="2045"/>
      <c r="I50" s="2045"/>
      <c r="J50" s="2045"/>
      <c r="K50" s="2045"/>
      <c r="L50" s="2045"/>
      <c r="M50" s="2045"/>
      <c r="N50" s="2045"/>
      <c r="O50" s="2045"/>
      <c r="P50" s="2045"/>
      <c r="Q50" s="2045"/>
      <c r="R50" s="2045"/>
      <c r="S50" s="2045"/>
      <c r="T50" s="2045"/>
      <c r="U50" s="2045"/>
      <c r="V50" s="2045"/>
      <c r="W50" s="2045"/>
      <c r="X50" s="2045"/>
      <c r="Y50" s="2045"/>
      <c r="Z50" s="2046"/>
    </row>
    <row r="51" spans="1:26" s="14" customFormat="1" ht="18" customHeight="1" x14ac:dyDescent="0.25">
      <c r="A51" s="2080" t="s">
        <v>1142</v>
      </c>
      <c r="B51" s="2081"/>
      <c r="C51" s="2081"/>
      <c r="D51" s="2065" t="s">
        <v>1173</v>
      </c>
      <c r="E51" s="2065"/>
      <c r="F51" s="2065"/>
      <c r="G51" s="2065"/>
      <c r="H51" s="2065"/>
      <c r="I51" s="2065"/>
      <c r="J51" s="2065"/>
      <c r="K51" s="2065"/>
      <c r="L51" s="2065"/>
      <c r="M51" s="2065"/>
      <c r="N51" s="2065"/>
      <c r="O51" s="2065"/>
      <c r="P51" s="2065"/>
      <c r="Q51" s="2065"/>
      <c r="R51" s="2065"/>
      <c r="S51" s="2065"/>
      <c r="T51" s="2065"/>
      <c r="U51" s="2065"/>
      <c r="V51" s="2065"/>
      <c r="W51" s="2065"/>
      <c r="X51" s="2065"/>
      <c r="Y51" s="2065"/>
      <c r="Z51" s="2066"/>
    </row>
    <row r="52" spans="1:26" s="14" customFormat="1" ht="18" customHeight="1" x14ac:dyDescent="0.25">
      <c r="A52" s="2082"/>
      <c r="B52" s="2083"/>
      <c r="C52" s="2083"/>
      <c r="D52" s="2067" t="s">
        <v>626</v>
      </c>
      <c r="E52" s="2067"/>
      <c r="F52" s="2067"/>
      <c r="G52" s="2067"/>
      <c r="H52" s="2067"/>
      <c r="I52" s="2067"/>
      <c r="J52" s="2067"/>
      <c r="K52" s="2067"/>
      <c r="L52" s="2067"/>
      <c r="M52" s="2067"/>
      <c r="N52" s="2067"/>
      <c r="O52" s="2067"/>
      <c r="P52" s="2067"/>
      <c r="Q52" s="2067"/>
      <c r="R52" s="2067"/>
      <c r="S52" s="2067"/>
      <c r="T52" s="2067"/>
      <c r="U52" s="2067"/>
      <c r="V52" s="2067"/>
      <c r="W52" s="2067"/>
      <c r="X52" s="2067"/>
      <c r="Y52" s="2067"/>
      <c r="Z52" s="2068"/>
    </row>
    <row r="53" spans="1:26" s="14" customFormat="1" ht="18" customHeight="1" thickBot="1" x14ac:dyDescent="0.3">
      <c r="A53" s="2088"/>
      <c r="B53" s="2089"/>
      <c r="C53" s="2089"/>
      <c r="D53" s="2045" t="s">
        <v>798</v>
      </c>
      <c r="E53" s="2045"/>
      <c r="F53" s="2045"/>
      <c r="G53" s="2045"/>
      <c r="H53" s="2045"/>
      <c r="I53" s="2045"/>
      <c r="J53" s="2045"/>
      <c r="K53" s="2045"/>
      <c r="L53" s="2045"/>
      <c r="M53" s="2045"/>
      <c r="N53" s="2045"/>
      <c r="O53" s="2045"/>
      <c r="P53" s="2045"/>
      <c r="Q53" s="2045"/>
      <c r="R53" s="2045"/>
      <c r="S53" s="2045"/>
      <c r="T53" s="2045"/>
      <c r="U53" s="2045"/>
      <c r="V53" s="2045"/>
      <c r="W53" s="2045"/>
      <c r="X53" s="2045"/>
      <c r="Y53" s="2045"/>
      <c r="Z53" s="2046"/>
    </row>
    <row r="54" spans="1:26" s="14" customFormat="1" ht="18" customHeight="1" x14ac:dyDescent="0.25">
      <c r="A54" s="2073" t="s">
        <v>1143</v>
      </c>
      <c r="B54" s="2074"/>
      <c r="C54" s="2074"/>
      <c r="D54" s="2063" t="s">
        <v>1174</v>
      </c>
      <c r="E54" s="2063"/>
      <c r="F54" s="2063"/>
      <c r="G54" s="2063"/>
      <c r="H54" s="2063"/>
      <c r="I54" s="2063"/>
      <c r="J54" s="2063"/>
      <c r="K54" s="2063"/>
      <c r="L54" s="2063"/>
      <c r="M54" s="2063"/>
      <c r="N54" s="2063"/>
      <c r="O54" s="2063"/>
      <c r="P54" s="2063"/>
      <c r="Q54" s="2063"/>
      <c r="R54" s="2063"/>
      <c r="S54" s="2063"/>
      <c r="T54" s="2063"/>
      <c r="U54" s="2063"/>
      <c r="V54" s="2063"/>
      <c r="W54" s="2063"/>
      <c r="X54" s="2063"/>
      <c r="Y54" s="2063"/>
      <c r="Z54" s="2064"/>
    </row>
    <row r="55" spans="1:26" s="14" customFormat="1" ht="18" customHeight="1" thickBot="1" x14ac:dyDescent="0.3">
      <c r="A55" s="2075"/>
      <c r="B55" s="2076"/>
      <c r="C55" s="2076"/>
      <c r="D55" s="2045" t="s">
        <v>1144</v>
      </c>
      <c r="E55" s="2045"/>
      <c r="F55" s="2045"/>
      <c r="G55" s="2045"/>
      <c r="H55" s="2045"/>
      <c r="I55" s="2045"/>
      <c r="J55" s="2045"/>
      <c r="K55" s="2045"/>
      <c r="L55" s="2045"/>
      <c r="M55" s="2045"/>
      <c r="N55" s="2045"/>
      <c r="O55" s="2045"/>
      <c r="P55" s="2045"/>
      <c r="Q55" s="2045"/>
      <c r="R55" s="2045"/>
      <c r="S55" s="2045"/>
      <c r="T55" s="2045"/>
      <c r="U55" s="2045"/>
      <c r="V55" s="2045"/>
      <c r="W55" s="2045"/>
      <c r="X55" s="2045"/>
      <c r="Y55" s="2045"/>
      <c r="Z55" s="2046"/>
    </row>
    <row r="56" spans="1:26" s="14" customFormat="1" ht="18" customHeight="1" thickBot="1" x14ac:dyDescent="0.3">
      <c r="A56" s="2119"/>
      <c r="B56" s="2119"/>
      <c r="C56" s="2119"/>
      <c r="D56" s="2121" t="s">
        <v>624</v>
      </c>
      <c r="E56" s="2121"/>
      <c r="F56" s="2121"/>
      <c r="G56" s="2121"/>
      <c r="H56" s="2121"/>
      <c r="I56" s="2121"/>
      <c r="J56" s="2121"/>
      <c r="K56" s="2121"/>
      <c r="L56" s="2121"/>
      <c r="M56" s="2121"/>
      <c r="N56" s="2121"/>
      <c r="O56" s="2121"/>
      <c r="P56" s="2121"/>
      <c r="Q56" s="2121"/>
      <c r="R56" s="2121"/>
      <c r="S56" s="2121"/>
      <c r="T56" s="2121"/>
      <c r="U56" s="2121"/>
      <c r="V56" s="2121"/>
      <c r="W56" s="2121"/>
      <c r="X56" s="2121"/>
      <c r="Y56" s="2121"/>
      <c r="Z56" s="2121"/>
    </row>
    <row r="57" spans="1:26" s="14" customFormat="1" ht="18" customHeight="1" x14ac:dyDescent="0.25">
      <c r="A57" s="2073" t="s">
        <v>1145</v>
      </c>
      <c r="B57" s="2074"/>
      <c r="C57" s="2074"/>
      <c r="D57" s="2065" t="s">
        <v>1173</v>
      </c>
      <c r="E57" s="2065"/>
      <c r="F57" s="2065"/>
      <c r="G57" s="2065"/>
      <c r="H57" s="2065"/>
      <c r="I57" s="2065"/>
      <c r="J57" s="2065"/>
      <c r="K57" s="2065"/>
      <c r="L57" s="2065"/>
      <c r="M57" s="2065"/>
      <c r="N57" s="2065"/>
      <c r="O57" s="2065"/>
      <c r="P57" s="2065"/>
      <c r="Q57" s="2065"/>
      <c r="R57" s="2065"/>
      <c r="S57" s="2065"/>
      <c r="T57" s="2065"/>
      <c r="U57" s="2065"/>
      <c r="V57" s="2065"/>
      <c r="W57" s="2065"/>
      <c r="X57" s="2065"/>
      <c r="Y57" s="2065"/>
      <c r="Z57" s="2066"/>
    </row>
    <row r="58" spans="1:26" s="14" customFormat="1" ht="44.25" customHeight="1" x14ac:dyDescent="0.25">
      <c r="A58" s="2077"/>
      <c r="B58" s="2069"/>
      <c r="C58" s="2069"/>
      <c r="D58" s="2103" t="s">
        <v>3374</v>
      </c>
      <c r="E58" s="2067"/>
      <c r="F58" s="2067"/>
      <c r="G58" s="2067"/>
      <c r="H58" s="2067"/>
      <c r="I58" s="2067"/>
      <c r="J58" s="2067"/>
      <c r="K58" s="2067"/>
      <c r="L58" s="2067"/>
      <c r="M58" s="2067"/>
      <c r="N58" s="2067"/>
      <c r="O58" s="2067"/>
      <c r="P58" s="2067"/>
      <c r="Q58" s="2067"/>
      <c r="R58" s="2067"/>
      <c r="S58" s="2067"/>
      <c r="T58" s="2067"/>
      <c r="U58" s="2067"/>
      <c r="V58" s="2067"/>
      <c r="W58" s="2067"/>
      <c r="X58" s="2067"/>
      <c r="Y58" s="2067"/>
      <c r="Z58" s="2068"/>
    </row>
    <row r="59" spans="1:26" s="14" customFormat="1" ht="18" customHeight="1" thickBot="1" x14ac:dyDescent="0.3">
      <c r="A59" s="2075"/>
      <c r="B59" s="2076"/>
      <c r="C59" s="2076"/>
      <c r="D59" s="2045" t="s">
        <v>1150</v>
      </c>
      <c r="E59" s="2045"/>
      <c r="F59" s="2045"/>
      <c r="G59" s="2045"/>
      <c r="H59" s="2045"/>
      <c r="I59" s="2045"/>
      <c r="J59" s="2045"/>
      <c r="K59" s="2045"/>
      <c r="L59" s="2045"/>
      <c r="M59" s="2045"/>
      <c r="N59" s="2045"/>
      <c r="O59" s="2045"/>
      <c r="P59" s="2045"/>
      <c r="Q59" s="2045"/>
      <c r="R59" s="2045"/>
      <c r="S59" s="2045"/>
      <c r="T59" s="2045"/>
      <c r="U59" s="2045"/>
      <c r="V59" s="2045"/>
      <c r="W59" s="2045"/>
      <c r="X59" s="2045"/>
      <c r="Y59" s="2045"/>
      <c r="Z59" s="2046"/>
    </row>
    <row r="60" spans="1:26" s="14" customFormat="1" ht="18" customHeight="1" x14ac:dyDescent="0.25">
      <c r="A60" s="2073" t="s">
        <v>1177</v>
      </c>
      <c r="B60" s="2074"/>
      <c r="C60" s="2074"/>
      <c r="D60" s="2109" t="s">
        <v>1174</v>
      </c>
      <c r="E60" s="2063"/>
      <c r="F60" s="2063"/>
      <c r="G60" s="2063"/>
      <c r="H60" s="2063"/>
      <c r="I60" s="2063"/>
      <c r="J60" s="2063"/>
      <c r="K60" s="2063"/>
      <c r="L60" s="2063"/>
      <c r="M60" s="2063"/>
      <c r="N60" s="2063"/>
      <c r="O60" s="2063"/>
      <c r="P60" s="2063"/>
      <c r="Q60" s="2063"/>
      <c r="R60" s="2063"/>
      <c r="S60" s="2063"/>
      <c r="T60" s="2063"/>
      <c r="U60" s="2063"/>
      <c r="V60" s="2063"/>
      <c r="W60" s="2063"/>
      <c r="X60" s="2063"/>
      <c r="Y60" s="2063"/>
      <c r="Z60" s="2064"/>
    </row>
    <row r="61" spans="1:26" s="14" customFormat="1" ht="18" customHeight="1" thickBot="1" x14ac:dyDescent="0.3">
      <c r="A61" s="2075"/>
      <c r="B61" s="2076"/>
      <c r="C61" s="2076"/>
      <c r="D61" s="2045" t="s">
        <v>1149</v>
      </c>
      <c r="E61" s="2045"/>
      <c r="F61" s="2045"/>
      <c r="G61" s="2045"/>
      <c r="H61" s="2045"/>
      <c r="I61" s="2045"/>
      <c r="J61" s="2045"/>
      <c r="K61" s="2045"/>
      <c r="L61" s="2045"/>
      <c r="M61" s="2045"/>
      <c r="N61" s="2045"/>
      <c r="O61" s="2045"/>
      <c r="P61" s="2045"/>
      <c r="Q61" s="2045"/>
      <c r="R61" s="2045"/>
      <c r="S61" s="2045"/>
      <c r="T61" s="2045"/>
      <c r="U61" s="2045"/>
      <c r="V61" s="2045"/>
      <c r="W61" s="2045"/>
      <c r="X61" s="2045"/>
      <c r="Y61" s="2045"/>
      <c r="Z61" s="2046"/>
    </row>
    <row r="62" spans="1:26" s="14" customFormat="1" ht="18" customHeight="1" x14ac:dyDescent="0.25">
      <c r="A62" s="2080" t="s">
        <v>1146</v>
      </c>
      <c r="B62" s="2081"/>
      <c r="C62" s="2081"/>
      <c r="D62" s="2063" t="s">
        <v>1196</v>
      </c>
      <c r="E62" s="2063"/>
      <c r="F62" s="2063"/>
      <c r="G62" s="2063"/>
      <c r="H62" s="2063"/>
      <c r="I62" s="2063"/>
      <c r="J62" s="2063"/>
      <c r="K62" s="2063"/>
      <c r="L62" s="2063"/>
      <c r="M62" s="2063"/>
      <c r="N62" s="2063"/>
      <c r="O62" s="2063"/>
      <c r="P62" s="2063"/>
      <c r="Q62" s="2063"/>
      <c r="R62" s="2063"/>
      <c r="S62" s="2063"/>
      <c r="T62" s="2063"/>
      <c r="U62" s="2063"/>
      <c r="V62" s="2063"/>
      <c r="W62" s="2063"/>
      <c r="X62" s="2063"/>
      <c r="Y62" s="2063"/>
      <c r="Z62" s="2064"/>
    </row>
    <row r="63" spans="1:26" s="14" customFormat="1" ht="18" customHeight="1" x14ac:dyDescent="0.25">
      <c r="A63" s="2082"/>
      <c r="B63" s="2083"/>
      <c r="C63" s="2083"/>
      <c r="D63" s="2117" t="s">
        <v>628</v>
      </c>
      <c r="E63" s="2117"/>
      <c r="F63" s="2117"/>
      <c r="G63" s="2117"/>
      <c r="H63" s="2117"/>
      <c r="I63" s="2117"/>
      <c r="J63" s="2117"/>
      <c r="K63" s="2117"/>
      <c r="L63" s="2117"/>
      <c r="M63" s="2117"/>
      <c r="N63" s="2117"/>
      <c r="O63" s="2117"/>
      <c r="P63" s="2117"/>
      <c r="Q63" s="2117"/>
      <c r="R63" s="2117"/>
      <c r="S63" s="2117"/>
      <c r="T63" s="2117"/>
      <c r="U63" s="2117"/>
      <c r="V63" s="2117"/>
      <c r="W63" s="2117"/>
      <c r="X63" s="2117"/>
      <c r="Y63" s="2117"/>
      <c r="Z63" s="2118"/>
    </row>
    <row r="64" spans="1:26" s="14" customFormat="1" ht="18" customHeight="1" x14ac:dyDescent="0.25">
      <c r="A64" s="2082"/>
      <c r="B64" s="2083"/>
      <c r="C64" s="2083"/>
      <c r="D64" s="2101" t="s">
        <v>629</v>
      </c>
      <c r="E64" s="2101"/>
      <c r="F64" s="2101"/>
      <c r="G64" s="2101"/>
      <c r="H64" s="2101"/>
      <c r="I64" s="2101"/>
      <c r="J64" s="2101"/>
      <c r="K64" s="2101"/>
      <c r="L64" s="2101"/>
      <c r="M64" s="2101"/>
      <c r="N64" s="2101"/>
      <c r="O64" s="2101"/>
      <c r="P64" s="2101"/>
      <c r="Q64" s="2101"/>
      <c r="R64" s="2101"/>
      <c r="S64" s="2101"/>
      <c r="T64" s="2101"/>
      <c r="U64" s="2101"/>
      <c r="V64" s="2101"/>
      <c r="W64" s="2101"/>
      <c r="X64" s="2101"/>
      <c r="Y64" s="2101"/>
      <c r="Z64" s="2102"/>
    </row>
    <row r="65" spans="1:28" s="14" customFormat="1" ht="15.75" customHeight="1" x14ac:dyDescent="0.25">
      <c r="A65" s="2084"/>
      <c r="B65" s="2085"/>
      <c r="C65" s="2085"/>
      <c r="D65" s="2038" t="s">
        <v>3539</v>
      </c>
      <c r="E65" s="2039"/>
      <c r="F65" s="2039"/>
      <c r="G65" s="2039"/>
      <c r="H65" s="2039"/>
      <c r="I65" s="2039"/>
      <c r="J65" s="2039"/>
      <c r="K65" s="2039"/>
      <c r="L65" s="2039"/>
      <c r="M65" s="2039"/>
      <c r="N65" s="2039"/>
      <c r="O65" s="2039"/>
      <c r="P65" s="2039"/>
      <c r="Q65" s="2039"/>
      <c r="R65" s="2039"/>
      <c r="S65" s="2039"/>
      <c r="T65" s="2039"/>
      <c r="U65" s="2039"/>
      <c r="V65" s="2039"/>
      <c r="W65" s="2039"/>
      <c r="X65" s="2039"/>
      <c r="Y65" s="2039"/>
      <c r="Z65" s="2040"/>
    </row>
    <row r="66" spans="1:28" s="14" customFormat="1" ht="18" customHeight="1" x14ac:dyDescent="0.25">
      <c r="A66" s="2086"/>
      <c r="B66" s="2087"/>
      <c r="C66" s="2087"/>
      <c r="D66" s="2122" t="s">
        <v>3566</v>
      </c>
      <c r="E66" s="2123"/>
      <c r="F66" s="2123"/>
      <c r="G66" s="2123"/>
      <c r="H66" s="2123"/>
      <c r="I66" s="2123"/>
      <c r="J66" s="2123"/>
      <c r="K66" s="2123"/>
      <c r="L66" s="2123"/>
      <c r="M66" s="2123"/>
      <c r="N66" s="2123"/>
      <c r="O66" s="2123"/>
      <c r="P66" s="2123"/>
      <c r="Q66" s="2123"/>
      <c r="R66" s="2123"/>
      <c r="S66" s="2123"/>
      <c r="T66" s="2123"/>
      <c r="U66" s="2123"/>
      <c r="V66" s="2123"/>
      <c r="W66" s="2123"/>
      <c r="X66" s="2123"/>
      <c r="Y66" s="2123"/>
      <c r="Z66" s="2124"/>
    </row>
    <row r="67" spans="1:28" s="14" customFormat="1" ht="111.75" customHeight="1" thickBot="1" x14ac:dyDescent="0.3">
      <c r="A67" s="2088"/>
      <c r="B67" s="2089"/>
      <c r="C67" s="2089"/>
      <c r="D67" s="2113" t="s">
        <v>3567</v>
      </c>
      <c r="E67" s="2113"/>
      <c r="F67" s="2113"/>
      <c r="G67" s="2113"/>
      <c r="H67" s="2113"/>
      <c r="I67" s="2113"/>
      <c r="J67" s="2113"/>
      <c r="K67" s="2113"/>
      <c r="L67" s="2113"/>
      <c r="M67" s="2113"/>
      <c r="N67" s="2113"/>
      <c r="O67" s="2113"/>
      <c r="P67" s="2113"/>
      <c r="Q67" s="2113"/>
      <c r="R67" s="2113"/>
      <c r="S67" s="2113"/>
      <c r="T67" s="2113"/>
      <c r="U67" s="2113"/>
      <c r="V67" s="2113"/>
      <c r="W67" s="2113"/>
      <c r="X67" s="2113"/>
      <c r="Y67" s="2113"/>
      <c r="Z67" s="2114"/>
      <c r="AA67" s="2125" t="s">
        <v>1190</v>
      </c>
      <c r="AB67" s="2126"/>
    </row>
    <row r="68" spans="1:28" s="14" customFormat="1" ht="18" customHeight="1" thickBot="1" x14ac:dyDescent="0.3">
      <c r="A68" s="2090" t="s">
        <v>1178</v>
      </c>
      <c r="B68" s="2090"/>
      <c r="C68" s="2090"/>
      <c r="D68" s="2120" t="s">
        <v>1148</v>
      </c>
      <c r="E68" s="2120"/>
      <c r="F68" s="2120"/>
      <c r="G68" s="2120"/>
      <c r="H68" s="2120"/>
      <c r="I68" s="2120"/>
      <c r="J68" s="2120"/>
      <c r="K68" s="2120"/>
      <c r="L68" s="2120"/>
      <c r="M68" s="2120"/>
      <c r="N68" s="2120"/>
      <c r="O68" s="2120"/>
      <c r="P68" s="2120"/>
      <c r="Q68" s="2120"/>
      <c r="R68" s="2120"/>
      <c r="S68" s="2120"/>
      <c r="T68" s="2120"/>
      <c r="U68" s="2120"/>
      <c r="V68" s="2120"/>
      <c r="W68" s="2120"/>
      <c r="X68" s="2120"/>
      <c r="Y68" s="2120"/>
      <c r="Z68" s="2120"/>
    </row>
    <row r="69" spans="1:28" s="14" customFormat="1" ht="18" customHeight="1" x14ac:dyDescent="0.25">
      <c r="A69" s="2073" t="s">
        <v>1147</v>
      </c>
      <c r="B69" s="2074"/>
      <c r="C69" s="2074"/>
      <c r="D69" s="2110" t="s">
        <v>1151</v>
      </c>
      <c r="E69" s="2110"/>
      <c r="F69" s="2110"/>
      <c r="G69" s="2110"/>
      <c r="H69" s="2110"/>
      <c r="I69" s="2110"/>
      <c r="J69" s="2110"/>
      <c r="K69" s="2110"/>
      <c r="L69" s="2110"/>
      <c r="M69" s="2110"/>
      <c r="N69" s="2110"/>
      <c r="O69" s="2110"/>
      <c r="P69" s="2110"/>
      <c r="Q69" s="2110"/>
      <c r="R69" s="2110"/>
      <c r="S69" s="2110"/>
      <c r="T69" s="2110"/>
      <c r="U69" s="2110"/>
      <c r="V69" s="2110"/>
      <c r="W69" s="2110"/>
      <c r="X69" s="2110"/>
      <c r="Y69" s="2110"/>
      <c r="Z69" s="2111"/>
    </row>
    <row r="70" spans="1:28" s="14" customFormat="1" ht="18" customHeight="1" x14ac:dyDescent="0.25">
      <c r="A70" s="2077"/>
      <c r="B70" s="2069"/>
      <c r="C70" s="2069"/>
      <c r="D70" s="2099" t="s">
        <v>628</v>
      </c>
      <c r="E70" s="2099"/>
      <c r="F70" s="2099"/>
      <c r="G70" s="2099"/>
      <c r="H70" s="2099"/>
      <c r="I70" s="2099"/>
      <c r="J70" s="2099"/>
      <c r="K70" s="2099"/>
      <c r="L70" s="2099"/>
      <c r="M70" s="2099"/>
      <c r="N70" s="2099"/>
      <c r="O70" s="2099"/>
      <c r="P70" s="2099"/>
      <c r="Q70" s="2099"/>
      <c r="R70" s="2099"/>
      <c r="S70" s="2099"/>
      <c r="T70" s="2099"/>
      <c r="U70" s="2099"/>
      <c r="V70" s="2099"/>
      <c r="W70" s="2099"/>
      <c r="X70" s="2099"/>
      <c r="Y70" s="2099"/>
      <c r="Z70" s="2100"/>
    </row>
    <row r="71" spans="1:28" s="14" customFormat="1" ht="18" customHeight="1" x14ac:dyDescent="0.25">
      <c r="A71" s="2077"/>
      <c r="B71" s="2069"/>
      <c r="C71" s="2069"/>
      <c r="D71" s="2097" t="s">
        <v>629</v>
      </c>
      <c r="E71" s="2097"/>
      <c r="F71" s="2097"/>
      <c r="G71" s="2097"/>
      <c r="H71" s="2097"/>
      <c r="I71" s="2097"/>
      <c r="J71" s="2097"/>
      <c r="K71" s="2097"/>
      <c r="L71" s="2097"/>
      <c r="M71" s="2097"/>
      <c r="N71" s="2097"/>
      <c r="O71" s="2097"/>
      <c r="P71" s="2097"/>
      <c r="Q71" s="2097"/>
      <c r="R71" s="2097"/>
      <c r="S71" s="2097"/>
      <c r="T71" s="2097"/>
      <c r="U71" s="2097"/>
      <c r="V71" s="2097"/>
      <c r="W71" s="2097"/>
      <c r="X71" s="2097"/>
      <c r="Y71" s="2097"/>
      <c r="Z71" s="2098"/>
    </row>
    <row r="72" spans="1:28" s="14" customFormat="1" ht="18" customHeight="1" x14ac:dyDescent="0.25">
      <c r="A72" s="2091"/>
      <c r="B72" s="2092"/>
      <c r="C72" s="2092"/>
      <c r="D72" s="2038" t="s">
        <v>3539</v>
      </c>
      <c r="E72" s="2039"/>
      <c r="F72" s="2039"/>
      <c r="G72" s="2039"/>
      <c r="H72" s="2039"/>
      <c r="I72" s="2039"/>
      <c r="J72" s="2039"/>
      <c r="K72" s="2039"/>
      <c r="L72" s="2039"/>
      <c r="M72" s="2039"/>
      <c r="N72" s="2039"/>
      <c r="O72" s="2039"/>
      <c r="P72" s="2039"/>
      <c r="Q72" s="2039"/>
      <c r="R72" s="2039"/>
      <c r="S72" s="2039"/>
      <c r="T72" s="2039"/>
      <c r="U72" s="2039"/>
      <c r="V72" s="2039"/>
      <c r="W72" s="2039"/>
      <c r="X72" s="2039"/>
      <c r="Y72" s="2039"/>
      <c r="Z72" s="2040"/>
    </row>
    <row r="73" spans="1:28" s="14" customFormat="1" ht="18" customHeight="1" x14ac:dyDescent="0.25">
      <c r="A73" s="2093"/>
      <c r="B73" s="2094"/>
      <c r="C73" s="2094"/>
      <c r="D73" s="2122" t="s">
        <v>3566</v>
      </c>
      <c r="E73" s="2123"/>
      <c r="F73" s="2123"/>
      <c r="G73" s="2123"/>
      <c r="H73" s="2123"/>
      <c r="I73" s="2123"/>
      <c r="J73" s="2123"/>
      <c r="K73" s="2123"/>
      <c r="L73" s="2123"/>
      <c r="M73" s="2123"/>
      <c r="N73" s="2123"/>
      <c r="O73" s="2123"/>
      <c r="P73" s="2123"/>
      <c r="Q73" s="2123"/>
      <c r="R73" s="2123"/>
      <c r="S73" s="2123"/>
      <c r="T73" s="2123"/>
      <c r="U73" s="2123"/>
      <c r="V73" s="2123"/>
      <c r="W73" s="2123"/>
      <c r="X73" s="2123"/>
      <c r="Y73" s="2123"/>
      <c r="Z73" s="2124"/>
    </row>
    <row r="74" spans="1:28" s="14" customFormat="1" ht="109.5" customHeight="1" thickBot="1" x14ac:dyDescent="0.3">
      <c r="A74" s="2075"/>
      <c r="B74" s="2076"/>
      <c r="C74" s="2076"/>
      <c r="D74" s="2113" t="s">
        <v>3568</v>
      </c>
      <c r="E74" s="2113"/>
      <c r="F74" s="2113"/>
      <c r="G74" s="2113"/>
      <c r="H74" s="2113"/>
      <c r="I74" s="2113"/>
      <c r="J74" s="2113"/>
      <c r="K74" s="2113"/>
      <c r="L74" s="2113"/>
      <c r="M74" s="2113"/>
      <c r="N74" s="2113"/>
      <c r="O74" s="2113"/>
      <c r="P74" s="2113"/>
      <c r="Q74" s="2113"/>
      <c r="R74" s="2113"/>
      <c r="S74" s="2113"/>
      <c r="T74" s="2113"/>
      <c r="U74" s="2113"/>
      <c r="V74" s="2113"/>
      <c r="W74" s="2113"/>
      <c r="X74" s="2113"/>
      <c r="Y74" s="2113"/>
      <c r="Z74" s="2114"/>
    </row>
    <row r="75" spans="1:28" s="14" customFormat="1" ht="18" customHeight="1" thickBot="1" x14ac:dyDescent="0.3">
      <c r="A75" s="2078" t="s">
        <v>1179</v>
      </c>
      <c r="B75" s="2079"/>
      <c r="C75" s="2079"/>
      <c r="D75" s="2095" t="s">
        <v>1153</v>
      </c>
      <c r="E75" s="2095"/>
      <c r="F75" s="2095"/>
      <c r="G75" s="2095"/>
      <c r="H75" s="2095"/>
      <c r="I75" s="2095"/>
      <c r="J75" s="2095"/>
      <c r="K75" s="2095"/>
      <c r="L75" s="2095"/>
      <c r="M75" s="2095"/>
      <c r="N75" s="2095"/>
      <c r="O75" s="2095"/>
      <c r="P75" s="2095"/>
      <c r="Q75" s="2095"/>
      <c r="R75" s="2095"/>
      <c r="S75" s="2095"/>
      <c r="T75" s="2095"/>
      <c r="U75" s="2095"/>
      <c r="V75" s="2095"/>
      <c r="W75" s="2095"/>
      <c r="X75" s="2095"/>
      <c r="Y75" s="2095"/>
      <c r="Z75" s="2096"/>
    </row>
    <row r="76" spans="1:28" s="14" customFormat="1" ht="18" customHeight="1" x14ac:dyDescent="0.25">
      <c r="A76" s="2073" t="s">
        <v>1180</v>
      </c>
      <c r="B76" s="2074"/>
      <c r="C76" s="2074"/>
      <c r="D76" s="2110" t="s">
        <v>1151</v>
      </c>
      <c r="E76" s="2110"/>
      <c r="F76" s="2110"/>
      <c r="G76" s="2110"/>
      <c r="H76" s="2110"/>
      <c r="I76" s="2110"/>
      <c r="J76" s="2110"/>
      <c r="K76" s="2110"/>
      <c r="L76" s="2110"/>
      <c r="M76" s="2110"/>
      <c r="N76" s="2110"/>
      <c r="O76" s="2110"/>
      <c r="P76" s="2110"/>
      <c r="Q76" s="2110"/>
      <c r="R76" s="2110"/>
      <c r="S76" s="2110"/>
      <c r="T76" s="2110"/>
      <c r="U76" s="2110"/>
      <c r="V76" s="2110"/>
      <c r="W76" s="2110"/>
      <c r="X76" s="2110"/>
      <c r="Y76" s="2110"/>
      <c r="Z76" s="2111"/>
    </row>
    <row r="77" spans="1:28" s="14" customFormat="1" ht="18" customHeight="1" x14ac:dyDescent="0.25">
      <c r="A77" s="2077"/>
      <c r="B77" s="2069"/>
      <c r="C77" s="2069"/>
      <c r="D77" s="2099" t="s">
        <v>628</v>
      </c>
      <c r="E77" s="2099"/>
      <c r="F77" s="2099"/>
      <c r="G77" s="2099"/>
      <c r="H77" s="2099"/>
      <c r="I77" s="2099"/>
      <c r="J77" s="2099"/>
      <c r="K77" s="2099"/>
      <c r="L77" s="2099"/>
      <c r="M77" s="2099"/>
      <c r="N77" s="2099"/>
      <c r="O77" s="2099"/>
      <c r="P77" s="2099"/>
      <c r="Q77" s="2099"/>
      <c r="R77" s="2099"/>
      <c r="S77" s="2099"/>
      <c r="T77" s="2099"/>
      <c r="U77" s="2099"/>
      <c r="V77" s="2099"/>
      <c r="W77" s="2099"/>
      <c r="X77" s="2099"/>
      <c r="Y77" s="2099"/>
      <c r="Z77" s="2100"/>
    </row>
    <row r="78" spans="1:28" s="14" customFormat="1" ht="18" customHeight="1" x14ac:dyDescent="0.25">
      <c r="A78" s="2077"/>
      <c r="B78" s="2069"/>
      <c r="C78" s="2069"/>
      <c r="D78" s="2097" t="s">
        <v>629</v>
      </c>
      <c r="E78" s="2097"/>
      <c r="F78" s="2097"/>
      <c r="G78" s="2097"/>
      <c r="H78" s="2097"/>
      <c r="I78" s="2097"/>
      <c r="J78" s="2097"/>
      <c r="K78" s="2097"/>
      <c r="L78" s="2097"/>
      <c r="M78" s="2097"/>
      <c r="N78" s="2097"/>
      <c r="O78" s="2097"/>
      <c r="P78" s="2097"/>
      <c r="Q78" s="2097"/>
      <c r="R78" s="2097"/>
      <c r="S78" s="2097"/>
      <c r="T78" s="2097"/>
      <c r="U78" s="2097"/>
      <c r="V78" s="2097"/>
      <c r="W78" s="2097"/>
      <c r="X78" s="2097"/>
      <c r="Y78" s="2097"/>
      <c r="Z78" s="2098"/>
    </row>
    <row r="79" spans="1:28" s="14" customFormat="1" ht="18" customHeight="1" x14ac:dyDescent="0.25">
      <c r="A79" s="2091"/>
      <c r="B79" s="2092"/>
      <c r="C79" s="2092"/>
      <c r="D79" s="2038" t="s">
        <v>3539</v>
      </c>
      <c r="E79" s="2039"/>
      <c r="F79" s="2039"/>
      <c r="G79" s="2039"/>
      <c r="H79" s="2039"/>
      <c r="I79" s="2039"/>
      <c r="J79" s="2039"/>
      <c r="K79" s="2039"/>
      <c r="L79" s="2039"/>
      <c r="M79" s="2039"/>
      <c r="N79" s="2039"/>
      <c r="O79" s="2039"/>
      <c r="P79" s="2039"/>
      <c r="Q79" s="2039"/>
      <c r="R79" s="2039"/>
      <c r="S79" s="2039"/>
      <c r="T79" s="2039"/>
      <c r="U79" s="2039"/>
      <c r="V79" s="2039"/>
      <c r="W79" s="2039"/>
      <c r="X79" s="2039"/>
      <c r="Y79" s="2039"/>
      <c r="Z79" s="2040"/>
    </row>
    <row r="80" spans="1:28" s="14" customFormat="1" ht="18" customHeight="1" x14ac:dyDescent="0.25">
      <c r="A80" s="2093"/>
      <c r="B80" s="2094"/>
      <c r="C80" s="2094"/>
      <c r="D80" s="2122" t="s">
        <v>3566</v>
      </c>
      <c r="E80" s="2123"/>
      <c r="F80" s="2123"/>
      <c r="G80" s="2123"/>
      <c r="H80" s="2123"/>
      <c r="I80" s="2123"/>
      <c r="J80" s="2123"/>
      <c r="K80" s="2123"/>
      <c r="L80" s="2123"/>
      <c r="M80" s="2123"/>
      <c r="N80" s="2123"/>
      <c r="O80" s="2123"/>
      <c r="P80" s="2123"/>
      <c r="Q80" s="2123"/>
      <c r="R80" s="2123"/>
      <c r="S80" s="2123"/>
      <c r="T80" s="2123"/>
      <c r="U80" s="2123"/>
      <c r="V80" s="2123"/>
      <c r="W80" s="2123"/>
      <c r="X80" s="2123"/>
      <c r="Y80" s="2123"/>
      <c r="Z80" s="2124"/>
    </row>
    <row r="81" spans="1:26" s="14" customFormat="1" ht="30.75" customHeight="1" thickBot="1" x14ac:dyDescent="0.3">
      <c r="A81" s="2075"/>
      <c r="B81" s="2076"/>
      <c r="C81" s="2076"/>
      <c r="D81" s="2115" t="s">
        <v>3569</v>
      </c>
      <c r="E81" s="2115"/>
      <c r="F81" s="2115"/>
      <c r="G81" s="2115"/>
      <c r="H81" s="2115"/>
      <c r="I81" s="2115"/>
      <c r="J81" s="2115"/>
      <c r="K81" s="2115"/>
      <c r="L81" s="2115"/>
      <c r="M81" s="2115"/>
      <c r="N81" s="2115"/>
      <c r="O81" s="2115"/>
      <c r="P81" s="2115"/>
      <c r="Q81" s="2115"/>
      <c r="R81" s="2115"/>
      <c r="S81" s="2115"/>
      <c r="T81" s="2115"/>
      <c r="U81" s="2115"/>
      <c r="V81" s="2115"/>
      <c r="W81" s="2115"/>
      <c r="X81" s="2115"/>
      <c r="Y81" s="2115"/>
      <c r="Z81" s="2116"/>
    </row>
    <row r="82" spans="1:26" s="14" customFormat="1" ht="255" customHeight="1" thickBot="1" x14ac:dyDescent="0.3">
      <c r="A82" s="2078" t="s">
        <v>1030</v>
      </c>
      <c r="B82" s="2079"/>
      <c r="C82" s="2079"/>
      <c r="D82" s="2095" t="s">
        <v>1191</v>
      </c>
      <c r="E82" s="2095"/>
      <c r="F82" s="2095"/>
      <c r="G82" s="2095"/>
      <c r="H82" s="2095"/>
      <c r="I82" s="2095"/>
      <c r="J82" s="2095"/>
      <c r="K82" s="2095"/>
      <c r="L82" s="2095"/>
      <c r="M82" s="2095"/>
      <c r="N82" s="2095"/>
      <c r="O82" s="2095"/>
      <c r="P82" s="2095"/>
      <c r="Q82" s="2095"/>
      <c r="R82" s="2095"/>
      <c r="S82" s="2095"/>
      <c r="T82" s="2095"/>
      <c r="U82" s="2095"/>
      <c r="V82" s="2095"/>
      <c r="W82" s="2095"/>
      <c r="X82" s="2095"/>
      <c r="Y82" s="2095"/>
      <c r="Z82" s="2096"/>
    </row>
    <row r="83" spans="1:26" s="14" customFormat="1" ht="18" customHeight="1" thickBot="1" x14ac:dyDescent="0.3">
      <c r="A83" s="2078" t="s">
        <v>1181</v>
      </c>
      <c r="B83" s="2079"/>
      <c r="C83" s="2079"/>
      <c r="D83" s="2095" t="s">
        <v>1152</v>
      </c>
      <c r="E83" s="2095"/>
      <c r="F83" s="2095"/>
      <c r="G83" s="2095"/>
      <c r="H83" s="2095"/>
      <c r="I83" s="2095"/>
      <c r="J83" s="2095"/>
      <c r="K83" s="2095"/>
      <c r="L83" s="2095"/>
      <c r="M83" s="2095"/>
      <c r="N83" s="2095"/>
      <c r="O83" s="2095"/>
      <c r="P83" s="2095"/>
      <c r="Q83" s="2095"/>
      <c r="R83" s="2095"/>
      <c r="S83" s="2095"/>
      <c r="T83" s="2095"/>
      <c r="U83" s="2095"/>
      <c r="V83" s="2095"/>
      <c r="W83" s="2095"/>
      <c r="X83" s="2095"/>
      <c r="Y83" s="2095"/>
      <c r="Z83" s="2096"/>
    </row>
    <row r="84" spans="1:26" s="14" customFormat="1" ht="18" customHeight="1" thickBot="1" x14ac:dyDescent="0.3">
      <c r="A84" s="2078" t="s">
        <v>1154</v>
      </c>
      <c r="B84" s="2079"/>
      <c r="C84" s="2079"/>
      <c r="D84" s="2095" t="s">
        <v>1157</v>
      </c>
      <c r="E84" s="2095"/>
      <c r="F84" s="2095"/>
      <c r="G84" s="2095"/>
      <c r="H84" s="2095"/>
      <c r="I84" s="2095"/>
      <c r="J84" s="2095"/>
      <c r="K84" s="2095"/>
      <c r="L84" s="2095"/>
      <c r="M84" s="2095"/>
      <c r="N84" s="2095"/>
      <c r="O84" s="2095"/>
      <c r="P84" s="2095"/>
      <c r="Q84" s="2095"/>
      <c r="R84" s="2095"/>
      <c r="S84" s="2095"/>
      <c r="T84" s="2095"/>
      <c r="U84" s="2095"/>
      <c r="V84" s="2095"/>
      <c r="W84" s="2095"/>
      <c r="X84" s="2095"/>
      <c r="Y84" s="2095"/>
      <c r="Z84" s="2096"/>
    </row>
    <row r="85" spans="1:26" s="14" customFormat="1" ht="18" customHeight="1" thickBot="1" x14ac:dyDescent="0.3">
      <c r="A85" s="2078" t="s">
        <v>1176</v>
      </c>
      <c r="B85" s="2079"/>
      <c r="C85" s="2079"/>
      <c r="D85" s="2095" t="s">
        <v>1175</v>
      </c>
      <c r="E85" s="2095"/>
      <c r="F85" s="2095"/>
      <c r="G85" s="2095"/>
      <c r="H85" s="2095"/>
      <c r="I85" s="2095"/>
      <c r="J85" s="2095"/>
      <c r="K85" s="2095"/>
      <c r="L85" s="2095"/>
      <c r="M85" s="2095"/>
      <c r="N85" s="2095"/>
      <c r="O85" s="2095"/>
      <c r="P85" s="2095"/>
      <c r="Q85" s="2095"/>
      <c r="R85" s="2095"/>
      <c r="S85" s="2095"/>
      <c r="T85" s="2095"/>
      <c r="U85" s="2095"/>
      <c r="V85" s="2095"/>
      <c r="W85" s="2095"/>
      <c r="X85" s="2095"/>
      <c r="Y85" s="2095"/>
      <c r="Z85" s="2096"/>
    </row>
    <row r="86" spans="1:26" s="14" customFormat="1" ht="42" customHeight="1" thickBot="1" x14ac:dyDescent="0.3">
      <c r="A86" s="2078" t="s">
        <v>1155</v>
      </c>
      <c r="B86" s="2079"/>
      <c r="C86" s="2079"/>
      <c r="D86" s="2095" t="s">
        <v>1202</v>
      </c>
      <c r="E86" s="2095"/>
      <c r="F86" s="2095"/>
      <c r="G86" s="2095"/>
      <c r="H86" s="2095"/>
      <c r="I86" s="2095"/>
      <c r="J86" s="2095"/>
      <c r="K86" s="2095"/>
      <c r="L86" s="2095"/>
      <c r="M86" s="2095"/>
      <c r="N86" s="2095"/>
      <c r="O86" s="2095"/>
      <c r="P86" s="2095"/>
      <c r="Q86" s="2095"/>
      <c r="R86" s="2095"/>
      <c r="S86" s="2095"/>
      <c r="T86" s="2095"/>
      <c r="U86" s="2095"/>
      <c r="V86" s="2095"/>
      <c r="W86" s="2095"/>
      <c r="X86" s="2095"/>
      <c r="Y86" s="2095"/>
      <c r="Z86" s="2096"/>
    </row>
    <row r="87" spans="1:26" s="14" customFormat="1" ht="30.75" customHeight="1" thickBot="1" x14ac:dyDescent="0.3">
      <c r="A87" s="2075"/>
      <c r="B87" s="2076"/>
      <c r="C87" s="2076"/>
      <c r="D87" s="2106" t="s">
        <v>1195</v>
      </c>
      <c r="E87" s="2107"/>
      <c r="F87" s="2107"/>
      <c r="G87" s="2107"/>
      <c r="H87" s="2107"/>
      <c r="I87" s="2107"/>
      <c r="J87" s="2107"/>
      <c r="K87" s="2107"/>
      <c r="L87" s="2107"/>
      <c r="M87" s="2107"/>
      <c r="N87" s="2107"/>
      <c r="O87" s="2107"/>
      <c r="P87" s="2107"/>
      <c r="Q87" s="2107"/>
      <c r="R87" s="2107"/>
      <c r="S87" s="2107"/>
      <c r="T87" s="2107"/>
      <c r="U87" s="2107"/>
      <c r="V87" s="2107"/>
      <c r="W87" s="2107"/>
      <c r="X87" s="2107"/>
      <c r="Y87" s="2107"/>
      <c r="Z87" s="2108"/>
    </row>
    <row r="88" spans="1:26" s="14" customFormat="1" ht="18" customHeight="1" thickBot="1" x14ac:dyDescent="0.3">
      <c r="A88" s="2078" t="s">
        <v>1182</v>
      </c>
      <c r="B88" s="2079"/>
      <c r="C88" s="2079"/>
      <c r="D88" s="2071" t="s">
        <v>1158</v>
      </c>
      <c r="E88" s="2071"/>
      <c r="F88" s="2071"/>
      <c r="G88" s="2071"/>
      <c r="H88" s="2071"/>
      <c r="I88" s="2071"/>
      <c r="J88" s="2071"/>
      <c r="K88" s="2071"/>
      <c r="L88" s="2071"/>
      <c r="M88" s="2071"/>
      <c r="N88" s="2071"/>
      <c r="O88" s="2071"/>
      <c r="P88" s="2071"/>
      <c r="Q88" s="2071"/>
      <c r="R88" s="2071"/>
      <c r="S88" s="2071"/>
      <c r="T88" s="2071"/>
      <c r="U88" s="2071"/>
      <c r="V88" s="2071"/>
      <c r="W88" s="2071"/>
      <c r="X88" s="2071"/>
      <c r="Y88" s="2071"/>
      <c r="Z88" s="2072"/>
    </row>
    <row r="89" spans="1:26" s="14" customFormat="1" ht="28.5" customHeight="1" x14ac:dyDescent="0.25">
      <c r="A89" s="2073" t="s">
        <v>1156</v>
      </c>
      <c r="B89" s="2074"/>
      <c r="C89" s="2074"/>
      <c r="D89" s="2065" t="s">
        <v>3375</v>
      </c>
      <c r="E89" s="2065"/>
      <c r="F89" s="2065"/>
      <c r="G89" s="2065"/>
      <c r="H89" s="2065"/>
      <c r="I89" s="2065"/>
      <c r="J89" s="2065"/>
      <c r="K89" s="2065"/>
      <c r="L89" s="2065"/>
      <c r="M89" s="2065"/>
      <c r="N89" s="2065"/>
      <c r="O89" s="2065"/>
      <c r="P89" s="2065"/>
      <c r="Q89" s="2065"/>
      <c r="R89" s="2065"/>
      <c r="S89" s="2065"/>
      <c r="T89" s="2065"/>
      <c r="U89" s="2065"/>
      <c r="V89" s="2065"/>
      <c r="W89" s="2065"/>
      <c r="X89" s="2065"/>
      <c r="Y89" s="2065"/>
      <c r="Z89" s="2066"/>
    </row>
    <row r="90" spans="1:26" s="14" customFormat="1" ht="18" customHeight="1" x14ac:dyDescent="0.25">
      <c r="A90" s="2077"/>
      <c r="B90" s="2069"/>
      <c r="C90" s="2069"/>
      <c r="D90" s="2103" t="s">
        <v>3376</v>
      </c>
      <c r="E90" s="2067"/>
      <c r="F90" s="2067"/>
      <c r="G90" s="2067"/>
      <c r="H90" s="2067"/>
      <c r="I90" s="2067"/>
      <c r="J90" s="2067"/>
      <c r="K90" s="2067"/>
      <c r="L90" s="2067"/>
      <c r="M90" s="2067"/>
      <c r="N90" s="2067"/>
      <c r="O90" s="2067"/>
      <c r="P90" s="2067"/>
      <c r="Q90" s="2067"/>
      <c r="R90" s="2067"/>
      <c r="S90" s="2067"/>
      <c r="T90" s="2067"/>
      <c r="U90" s="2067"/>
      <c r="V90" s="2067"/>
      <c r="W90" s="2067"/>
      <c r="X90" s="2067"/>
      <c r="Y90" s="2067"/>
      <c r="Z90" s="2068"/>
    </row>
    <row r="91" spans="1:26" s="14" customFormat="1" ht="27.75" customHeight="1" thickBot="1" x14ac:dyDescent="0.3">
      <c r="A91" s="2075"/>
      <c r="B91" s="2076"/>
      <c r="C91" s="2076"/>
      <c r="D91" s="2104" t="s">
        <v>1203</v>
      </c>
      <c r="E91" s="2104"/>
      <c r="F91" s="2104"/>
      <c r="G91" s="2104"/>
      <c r="H91" s="2104"/>
      <c r="I91" s="2104"/>
      <c r="J91" s="2104"/>
      <c r="K91" s="2104"/>
      <c r="L91" s="2104"/>
      <c r="M91" s="2104"/>
      <c r="N91" s="2104"/>
      <c r="O91" s="2104"/>
      <c r="P91" s="2104"/>
      <c r="Q91" s="2104"/>
      <c r="R91" s="2104"/>
      <c r="S91" s="2104"/>
      <c r="T91" s="2104"/>
      <c r="U91" s="2104"/>
      <c r="V91" s="2104"/>
      <c r="W91" s="2104"/>
      <c r="X91" s="2104"/>
      <c r="Y91" s="2104"/>
      <c r="Z91" s="2105"/>
    </row>
    <row r="92" spans="1:26" s="14" customFormat="1" ht="18" customHeight="1" thickBot="1" x14ac:dyDescent="0.3">
      <c r="A92" s="2078" t="s">
        <v>1183</v>
      </c>
      <c r="B92" s="2079"/>
      <c r="C92" s="2079"/>
      <c r="D92" s="2071" t="s">
        <v>1160</v>
      </c>
      <c r="E92" s="2071"/>
      <c r="F92" s="2071"/>
      <c r="G92" s="2071"/>
      <c r="H92" s="2071"/>
      <c r="I92" s="2071"/>
      <c r="J92" s="2071"/>
      <c r="K92" s="2071"/>
      <c r="L92" s="2071"/>
      <c r="M92" s="2071"/>
      <c r="N92" s="2071"/>
      <c r="O92" s="2071"/>
      <c r="P92" s="2071"/>
      <c r="Q92" s="2071"/>
      <c r="R92" s="2071"/>
      <c r="S92" s="2071"/>
      <c r="T92" s="2071"/>
      <c r="U92" s="2071"/>
      <c r="V92" s="2071"/>
      <c r="W92" s="2071"/>
      <c r="X92" s="2071"/>
      <c r="Y92" s="2071"/>
      <c r="Z92" s="2072"/>
    </row>
    <row r="93" spans="1:26" s="14" customFormat="1" ht="27" customHeight="1" x14ac:dyDescent="0.25">
      <c r="A93" s="2073" t="s">
        <v>1159</v>
      </c>
      <c r="B93" s="2074"/>
      <c r="C93" s="2074"/>
      <c r="D93" s="2110" t="s">
        <v>3377</v>
      </c>
      <c r="E93" s="2110"/>
      <c r="F93" s="2110"/>
      <c r="G93" s="2110"/>
      <c r="H93" s="2110"/>
      <c r="I93" s="2110"/>
      <c r="J93" s="2110"/>
      <c r="K93" s="2110"/>
      <c r="L93" s="2110"/>
      <c r="M93" s="2110"/>
      <c r="N93" s="2110"/>
      <c r="O93" s="2110"/>
      <c r="P93" s="2110"/>
      <c r="Q93" s="2110"/>
      <c r="R93" s="2110"/>
      <c r="S93" s="2110"/>
      <c r="T93" s="2110"/>
      <c r="U93" s="2110"/>
      <c r="V93" s="2110"/>
      <c r="W93" s="2110"/>
      <c r="X93" s="2110"/>
      <c r="Y93" s="2110"/>
      <c r="Z93" s="2111"/>
    </row>
    <row r="94" spans="1:26" s="14" customFormat="1" ht="18" customHeight="1" x14ac:dyDescent="0.25">
      <c r="A94" s="2077"/>
      <c r="B94" s="2069"/>
      <c r="C94" s="2069"/>
      <c r="D94" s="2103" t="s">
        <v>3378</v>
      </c>
      <c r="E94" s="2067"/>
      <c r="F94" s="2067"/>
      <c r="G94" s="2067"/>
      <c r="H94" s="2067"/>
      <c r="I94" s="2067"/>
      <c r="J94" s="2067"/>
      <c r="K94" s="2067"/>
      <c r="L94" s="2067"/>
      <c r="M94" s="2067"/>
      <c r="N94" s="2067"/>
      <c r="O94" s="2067"/>
      <c r="P94" s="2067"/>
      <c r="Q94" s="2067"/>
      <c r="R94" s="2067"/>
      <c r="S94" s="2067"/>
      <c r="T94" s="2067"/>
      <c r="U94" s="2067"/>
      <c r="V94" s="2067"/>
      <c r="W94" s="2067"/>
      <c r="X94" s="2067"/>
      <c r="Y94" s="2067"/>
      <c r="Z94" s="2068"/>
    </row>
    <row r="95" spans="1:26" s="14" customFormat="1" ht="18" customHeight="1" thickBot="1" x14ac:dyDescent="0.3">
      <c r="A95" s="2075"/>
      <c r="B95" s="2076"/>
      <c r="C95" s="2076"/>
      <c r="D95" s="2115" t="s">
        <v>1204</v>
      </c>
      <c r="E95" s="2115"/>
      <c r="F95" s="2115"/>
      <c r="G95" s="2115"/>
      <c r="H95" s="2115"/>
      <c r="I95" s="2115"/>
      <c r="J95" s="2115"/>
      <c r="K95" s="2115"/>
      <c r="L95" s="2115"/>
      <c r="M95" s="2115"/>
      <c r="N95" s="2115"/>
      <c r="O95" s="2115"/>
      <c r="P95" s="2115"/>
      <c r="Q95" s="2115"/>
      <c r="R95" s="2115"/>
      <c r="S95" s="2115"/>
      <c r="T95" s="2115"/>
      <c r="U95" s="2115"/>
      <c r="V95" s="2115"/>
      <c r="W95" s="2115"/>
      <c r="X95" s="2115"/>
      <c r="Y95" s="2115"/>
      <c r="Z95" s="2116"/>
    </row>
    <row r="96" spans="1:26" s="14" customFormat="1" ht="18" customHeight="1" thickBot="1" x14ac:dyDescent="0.3">
      <c r="A96" s="2078" t="s">
        <v>1184</v>
      </c>
      <c r="B96" s="2079"/>
      <c r="C96" s="2079"/>
      <c r="D96" s="2071" t="s">
        <v>1161</v>
      </c>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2"/>
    </row>
    <row r="97" spans="1:26" s="14" customFormat="1" ht="26.25" customHeight="1" x14ac:dyDescent="0.25">
      <c r="A97" s="2073" t="s">
        <v>1162</v>
      </c>
      <c r="B97" s="2074"/>
      <c r="C97" s="2074"/>
      <c r="D97" s="2110" t="s">
        <v>3379</v>
      </c>
      <c r="E97" s="2110"/>
      <c r="F97" s="2110"/>
      <c r="G97" s="2110"/>
      <c r="H97" s="2110"/>
      <c r="I97" s="2110"/>
      <c r="J97" s="2110"/>
      <c r="K97" s="2110"/>
      <c r="L97" s="2110"/>
      <c r="M97" s="2110"/>
      <c r="N97" s="2110"/>
      <c r="O97" s="2110"/>
      <c r="P97" s="2110"/>
      <c r="Q97" s="2110"/>
      <c r="R97" s="2110"/>
      <c r="S97" s="2110"/>
      <c r="T97" s="2110"/>
      <c r="U97" s="2110"/>
      <c r="V97" s="2110"/>
      <c r="W97" s="2110"/>
      <c r="X97" s="2110"/>
      <c r="Y97" s="2110"/>
      <c r="Z97" s="2111"/>
    </row>
    <row r="98" spans="1:26" s="14" customFormat="1" ht="18" customHeight="1" x14ac:dyDescent="0.25">
      <c r="A98" s="2077"/>
      <c r="B98" s="2069"/>
      <c r="C98" s="2069"/>
      <c r="D98" s="2097" t="s">
        <v>3376</v>
      </c>
      <c r="E98" s="2097"/>
      <c r="F98" s="2097"/>
      <c r="G98" s="2097"/>
      <c r="H98" s="2097"/>
      <c r="I98" s="2097"/>
      <c r="J98" s="2097"/>
      <c r="K98" s="2097"/>
      <c r="L98" s="2097"/>
      <c r="M98" s="2097"/>
      <c r="N98" s="2097"/>
      <c r="O98" s="2097"/>
      <c r="P98" s="2097"/>
      <c r="Q98" s="2097"/>
      <c r="R98" s="2097"/>
      <c r="S98" s="2097"/>
      <c r="T98" s="2097"/>
      <c r="U98" s="2097"/>
      <c r="V98" s="2097"/>
      <c r="W98" s="2097"/>
      <c r="X98" s="2097"/>
      <c r="Y98" s="2097"/>
      <c r="Z98" s="2098"/>
    </row>
    <row r="99" spans="1:26" s="14" customFormat="1" ht="18" customHeight="1" thickBot="1" x14ac:dyDescent="0.3">
      <c r="A99" s="2075"/>
      <c r="B99" s="2076"/>
      <c r="C99" s="2076"/>
      <c r="D99" s="2115" t="s">
        <v>1205</v>
      </c>
      <c r="E99" s="2115"/>
      <c r="F99" s="2115"/>
      <c r="G99" s="2115"/>
      <c r="H99" s="2115"/>
      <c r="I99" s="2115"/>
      <c r="J99" s="2115"/>
      <c r="K99" s="2115"/>
      <c r="L99" s="2115"/>
      <c r="M99" s="2115"/>
      <c r="N99" s="2115"/>
      <c r="O99" s="2115"/>
      <c r="P99" s="2115"/>
      <c r="Q99" s="2115"/>
      <c r="R99" s="2115"/>
      <c r="S99" s="2115"/>
      <c r="T99" s="2115"/>
      <c r="U99" s="2115"/>
      <c r="V99" s="2115"/>
      <c r="W99" s="2115"/>
      <c r="X99" s="2115"/>
      <c r="Y99" s="2115"/>
      <c r="Z99" s="2116"/>
    </row>
    <row r="100" spans="1:26" s="14" customFormat="1" ht="18" customHeight="1" thickBot="1" x14ac:dyDescent="0.3">
      <c r="A100" s="2078" t="s">
        <v>1185</v>
      </c>
      <c r="B100" s="2079"/>
      <c r="C100" s="2079"/>
      <c r="D100" s="2071" t="s">
        <v>1163</v>
      </c>
      <c r="E100" s="2071"/>
      <c r="F100" s="2071"/>
      <c r="G100" s="2071"/>
      <c r="H100" s="2071"/>
      <c r="I100" s="2071"/>
      <c r="J100" s="2071"/>
      <c r="K100" s="2071"/>
      <c r="L100" s="2071"/>
      <c r="M100" s="2071"/>
      <c r="N100" s="2071"/>
      <c r="O100" s="2071"/>
      <c r="P100" s="2071"/>
      <c r="Q100" s="2071"/>
      <c r="R100" s="2071"/>
      <c r="S100" s="2071"/>
      <c r="T100" s="2071"/>
      <c r="U100" s="2071"/>
      <c r="V100" s="2071"/>
      <c r="W100" s="2071"/>
      <c r="X100" s="2071"/>
      <c r="Y100" s="2071"/>
      <c r="Z100" s="2072"/>
    </row>
    <row r="101" spans="1:26" s="14" customFormat="1" ht="26.25" customHeight="1" x14ac:dyDescent="0.25">
      <c r="A101" s="2073" t="s">
        <v>1164</v>
      </c>
      <c r="B101" s="2074"/>
      <c r="C101" s="2074"/>
      <c r="D101" s="2110" t="s">
        <v>3380</v>
      </c>
      <c r="E101" s="2110"/>
      <c r="F101" s="2110"/>
      <c r="G101" s="2110"/>
      <c r="H101" s="2110"/>
      <c r="I101" s="2110"/>
      <c r="J101" s="2110"/>
      <c r="K101" s="2110"/>
      <c r="L101" s="2110"/>
      <c r="M101" s="2110"/>
      <c r="N101" s="2110"/>
      <c r="O101" s="2110"/>
      <c r="P101" s="2110"/>
      <c r="Q101" s="2110"/>
      <c r="R101" s="2110"/>
      <c r="S101" s="2110"/>
      <c r="T101" s="2110"/>
      <c r="U101" s="2110"/>
      <c r="V101" s="2110"/>
      <c r="W101" s="2110"/>
      <c r="X101" s="2110"/>
      <c r="Y101" s="2110"/>
      <c r="Z101" s="2111"/>
    </row>
    <row r="102" spans="1:26" s="14" customFormat="1" ht="18" customHeight="1" x14ac:dyDescent="0.25">
      <c r="A102" s="2077"/>
      <c r="B102" s="2069"/>
      <c r="C102" s="2069"/>
      <c r="D102" s="2103" t="s">
        <v>3376</v>
      </c>
      <c r="E102" s="2067"/>
      <c r="F102" s="2067"/>
      <c r="G102" s="2067"/>
      <c r="H102" s="2067"/>
      <c r="I102" s="2067"/>
      <c r="J102" s="2067"/>
      <c r="K102" s="2067"/>
      <c r="L102" s="2067"/>
      <c r="M102" s="2067"/>
      <c r="N102" s="2067"/>
      <c r="O102" s="2067"/>
      <c r="P102" s="2067"/>
      <c r="Q102" s="2067"/>
      <c r="R102" s="2067"/>
      <c r="S102" s="2067"/>
      <c r="T102" s="2067"/>
      <c r="U102" s="2067"/>
      <c r="V102" s="2067"/>
      <c r="W102" s="2067"/>
      <c r="X102" s="2067"/>
      <c r="Y102" s="2067"/>
      <c r="Z102" s="2068"/>
    </row>
    <row r="103" spans="1:26" s="14" customFormat="1" ht="18" customHeight="1" thickBot="1" x14ac:dyDescent="0.3">
      <c r="A103" s="2075"/>
      <c r="B103" s="2076"/>
      <c r="C103" s="2076"/>
      <c r="D103" s="2104" t="s">
        <v>1206</v>
      </c>
      <c r="E103" s="2104"/>
      <c r="F103" s="2104"/>
      <c r="G103" s="2104"/>
      <c r="H103" s="2104"/>
      <c r="I103" s="2104"/>
      <c r="J103" s="2104"/>
      <c r="K103" s="2104"/>
      <c r="L103" s="2104"/>
      <c r="M103" s="2104"/>
      <c r="N103" s="2104"/>
      <c r="O103" s="2104"/>
      <c r="P103" s="2104"/>
      <c r="Q103" s="2104"/>
      <c r="R103" s="2104"/>
      <c r="S103" s="2104"/>
      <c r="T103" s="2104"/>
      <c r="U103" s="2104"/>
      <c r="V103" s="2104"/>
      <c r="W103" s="2104"/>
      <c r="X103" s="2104"/>
      <c r="Y103" s="2104"/>
      <c r="Z103" s="2105"/>
    </row>
    <row r="104" spans="1:26" s="14" customFormat="1" ht="18" customHeight="1" thickBot="1" x14ac:dyDescent="0.3">
      <c r="A104" s="2078" t="s">
        <v>1186</v>
      </c>
      <c r="B104" s="2079"/>
      <c r="C104" s="2079"/>
      <c r="D104" s="2071" t="s">
        <v>1165</v>
      </c>
      <c r="E104" s="2071"/>
      <c r="F104" s="2071"/>
      <c r="G104" s="2071"/>
      <c r="H104" s="2071"/>
      <c r="I104" s="2071"/>
      <c r="J104" s="2071"/>
      <c r="K104" s="2071"/>
      <c r="L104" s="2071"/>
      <c r="M104" s="2071"/>
      <c r="N104" s="2071"/>
      <c r="O104" s="2071"/>
      <c r="P104" s="2071"/>
      <c r="Q104" s="2071"/>
      <c r="R104" s="2071"/>
      <c r="S104" s="2071"/>
      <c r="T104" s="2071"/>
      <c r="U104" s="2071"/>
      <c r="V104" s="2071"/>
      <c r="W104" s="2071"/>
      <c r="X104" s="2071"/>
      <c r="Y104" s="2071"/>
      <c r="Z104" s="2072"/>
    </row>
    <row r="105" spans="1:26" s="14" customFormat="1" ht="29.25" customHeight="1" x14ac:dyDescent="0.25">
      <c r="A105" s="2127" t="s">
        <v>1166</v>
      </c>
      <c r="B105" s="2128"/>
      <c r="C105" s="2128"/>
      <c r="D105" s="2110" t="s">
        <v>3381</v>
      </c>
      <c r="E105" s="2110"/>
      <c r="F105" s="2110"/>
      <c r="G105" s="2110"/>
      <c r="H105" s="2110"/>
      <c r="I105" s="2110"/>
      <c r="J105" s="2110"/>
      <c r="K105" s="2110"/>
      <c r="L105" s="2110"/>
      <c r="M105" s="2110"/>
      <c r="N105" s="2110"/>
      <c r="O105" s="2110"/>
      <c r="P105" s="2110"/>
      <c r="Q105" s="2110"/>
      <c r="R105" s="2110"/>
      <c r="S105" s="2110"/>
      <c r="T105" s="2110"/>
      <c r="U105" s="2110"/>
      <c r="V105" s="2110"/>
      <c r="W105" s="2110"/>
      <c r="X105" s="2110"/>
      <c r="Y105" s="2110"/>
      <c r="Z105" s="2111"/>
    </row>
    <row r="106" spans="1:26" s="14" customFormat="1" ht="18" customHeight="1" x14ac:dyDescent="0.25">
      <c r="A106" s="2129"/>
      <c r="B106" s="2130"/>
      <c r="C106" s="2130"/>
      <c r="D106" s="2103" t="s">
        <v>3376</v>
      </c>
      <c r="E106" s="2067"/>
      <c r="F106" s="2067"/>
      <c r="G106" s="2067"/>
      <c r="H106" s="2067"/>
      <c r="I106" s="2067"/>
      <c r="J106" s="2067"/>
      <c r="K106" s="2067"/>
      <c r="L106" s="2067"/>
      <c r="M106" s="2067"/>
      <c r="N106" s="2067"/>
      <c r="O106" s="2067"/>
      <c r="P106" s="2067"/>
      <c r="Q106" s="2067"/>
      <c r="R106" s="2067"/>
      <c r="S106" s="2067"/>
      <c r="T106" s="2067"/>
      <c r="U106" s="2067"/>
      <c r="V106" s="2067"/>
      <c r="W106" s="2067"/>
      <c r="X106" s="2067"/>
      <c r="Y106" s="2067"/>
      <c r="Z106" s="2068"/>
    </row>
    <row r="107" spans="1:26" s="14" customFormat="1" ht="30" customHeight="1" thickBot="1" x14ac:dyDescent="0.3">
      <c r="A107" s="2131"/>
      <c r="B107" s="2132"/>
      <c r="C107" s="2132"/>
      <c r="D107" s="2104" t="s">
        <v>1207</v>
      </c>
      <c r="E107" s="2104"/>
      <c r="F107" s="2104"/>
      <c r="G107" s="2104"/>
      <c r="H107" s="2104"/>
      <c r="I107" s="2104"/>
      <c r="J107" s="2104"/>
      <c r="K107" s="2104"/>
      <c r="L107" s="2104"/>
      <c r="M107" s="2104"/>
      <c r="N107" s="2104"/>
      <c r="O107" s="2104"/>
      <c r="P107" s="2104"/>
      <c r="Q107" s="2104"/>
      <c r="R107" s="2104"/>
      <c r="S107" s="2104"/>
      <c r="T107" s="2104"/>
      <c r="U107" s="2104"/>
      <c r="V107" s="2104"/>
      <c r="W107" s="2104"/>
      <c r="X107" s="2104"/>
      <c r="Y107" s="2104"/>
      <c r="Z107" s="2105"/>
    </row>
    <row r="108" spans="1:26" s="14" customFormat="1" ht="18" customHeight="1" thickBot="1" x14ac:dyDescent="0.3">
      <c r="A108" s="2078" t="s">
        <v>1187</v>
      </c>
      <c r="B108" s="2079"/>
      <c r="C108" s="2079"/>
      <c r="D108" s="2071" t="s">
        <v>1167</v>
      </c>
      <c r="E108" s="2071"/>
      <c r="F108" s="2071"/>
      <c r="G108" s="2071"/>
      <c r="H108" s="2071"/>
      <c r="I108" s="2071"/>
      <c r="J108" s="2071"/>
      <c r="K108" s="2071"/>
      <c r="L108" s="2071"/>
      <c r="M108" s="2071"/>
      <c r="N108" s="2071"/>
      <c r="O108" s="2071"/>
      <c r="P108" s="2071"/>
      <c r="Q108" s="2071"/>
      <c r="R108" s="2071"/>
      <c r="S108" s="2071"/>
      <c r="T108" s="2071"/>
      <c r="U108" s="2071"/>
      <c r="V108" s="2071"/>
      <c r="W108" s="2071"/>
      <c r="X108" s="2071"/>
      <c r="Y108" s="2071"/>
      <c r="Z108" s="2072"/>
    </row>
    <row r="109" spans="1:26" s="14" customFormat="1" ht="18" customHeight="1" x14ac:dyDescent="0.25">
      <c r="A109" s="2073" t="s">
        <v>1168</v>
      </c>
      <c r="B109" s="2074"/>
      <c r="C109" s="2074"/>
      <c r="D109" s="2109" t="s">
        <v>3382</v>
      </c>
      <c r="E109" s="2063"/>
      <c r="F109" s="2063"/>
      <c r="G109" s="2063"/>
      <c r="H109" s="2063"/>
      <c r="I109" s="2063"/>
      <c r="J109" s="2063"/>
      <c r="K109" s="2063"/>
      <c r="L109" s="2063"/>
      <c r="M109" s="2063"/>
      <c r="N109" s="2063"/>
      <c r="O109" s="2063"/>
      <c r="P109" s="2063"/>
      <c r="Q109" s="2063"/>
      <c r="R109" s="2063"/>
      <c r="S109" s="2063"/>
      <c r="T109" s="2063"/>
      <c r="U109" s="2063"/>
      <c r="V109" s="2063"/>
      <c r="W109" s="2063"/>
      <c r="X109" s="2063"/>
      <c r="Y109" s="2063"/>
      <c r="Z109" s="2064"/>
    </row>
    <row r="110" spans="1:26" s="14" customFormat="1" ht="18" customHeight="1" x14ac:dyDescent="0.25">
      <c r="A110" s="2077"/>
      <c r="B110" s="2069"/>
      <c r="C110" s="2069"/>
      <c r="D110" s="2103" t="s">
        <v>3376</v>
      </c>
      <c r="E110" s="2067"/>
      <c r="F110" s="2067"/>
      <c r="G110" s="2067"/>
      <c r="H110" s="2067"/>
      <c r="I110" s="2067"/>
      <c r="J110" s="2067"/>
      <c r="K110" s="2067"/>
      <c r="L110" s="2067"/>
      <c r="M110" s="2067"/>
      <c r="N110" s="2067"/>
      <c r="O110" s="2067"/>
      <c r="P110" s="2067"/>
      <c r="Q110" s="2067"/>
      <c r="R110" s="2067"/>
      <c r="S110" s="2067"/>
      <c r="T110" s="2067"/>
      <c r="U110" s="2067"/>
      <c r="V110" s="2067"/>
      <c r="W110" s="2067"/>
      <c r="X110" s="2067"/>
      <c r="Y110" s="2067"/>
      <c r="Z110" s="2068"/>
    </row>
    <row r="111" spans="1:26" s="14" customFormat="1" ht="18" customHeight="1" thickBot="1" x14ac:dyDescent="0.3">
      <c r="A111" s="2075"/>
      <c r="B111" s="2076"/>
      <c r="C111" s="2076"/>
      <c r="D111" s="2104" t="s">
        <v>1208</v>
      </c>
      <c r="E111" s="2104"/>
      <c r="F111" s="2104"/>
      <c r="G111" s="2104"/>
      <c r="H111" s="2104"/>
      <c r="I111" s="2104"/>
      <c r="J111" s="2104"/>
      <c r="K111" s="2104"/>
      <c r="L111" s="2104"/>
      <c r="M111" s="2104"/>
      <c r="N111" s="2104"/>
      <c r="O111" s="2104"/>
      <c r="P111" s="2104"/>
      <c r="Q111" s="2104"/>
      <c r="R111" s="2104"/>
      <c r="S111" s="2104"/>
      <c r="T111" s="2104"/>
      <c r="U111" s="2104"/>
      <c r="V111" s="2104"/>
      <c r="W111" s="2104"/>
      <c r="X111" s="2104"/>
      <c r="Y111" s="2104"/>
      <c r="Z111" s="2105"/>
    </row>
    <row r="112" spans="1:26" s="14" customFormat="1" ht="18" customHeight="1" thickBot="1" x14ac:dyDescent="0.3">
      <c r="A112" s="2078" t="s">
        <v>1188</v>
      </c>
      <c r="B112" s="2079"/>
      <c r="C112" s="2079"/>
      <c r="D112" s="2071" t="s">
        <v>1171</v>
      </c>
      <c r="E112" s="2071"/>
      <c r="F112" s="2071"/>
      <c r="G112" s="2071"/>
      <c r="H112" s="2071"/>
      <c r="I112" s="2071"/>
      <c r="J112" s="2071"/>
      <c r="K112" s="2071"/>
      <c r="L112" s="2071"/>
      <c r="M112" s="2071"/>
      <c r="N112" s="2071"/>
      <c r="O112" s="2071"/>
      <c r="P112" s="2071"/>
      <c r="Q112" s="2071"/>
      <c r="R112" s="2071"/>
      <c r="S112" s="2071"/>
      <c r="T112" s="2071"/>
      <c r="U112" s="2071"/>
      <c r="V112" s="2071"/>
      <c r="W112" s="2071"/>
      <c r="X112" s="2071"/>
      <c r="Y112" s="2071"/>
      <c r="Z112" s="2072"/>
    </row>
    <row r="113" spans="1:26" s="14" customFormat="1" ht="28.5" customHeight="1" x14ac:dyDescent="0.25">
      <c r="A113" s="2073" t="s">
        <v>1169</v>
      </c>
      <c r="B113" s="2074"/>
      <c r="C113" s="2074"/>
      <c r="D113" s="2109" t="s">
        <v>3383</v>
      </c>
      <c r="E113" s="2063"/>
      <c r="F113" s="2063"/>
      <c r="G113" s="2063"/>
      <c r="H113" s="2063"/>
      <c r="I113" s="2063"/>
      <c r="J113" s="2063"/>
      <c r="K113" s="2063"/>
      <c r="L113" s="2063"/>
      <c r="M113" s="2063"/>
      <c r="N113" s="2063"/>
      <c r="O113" s="2063"/>
      <c r="P113" s="2063"/>
      <c r="Q113" s="2063"/>
      <c r="R113" s="2063"/>
      <c r="S113" s="2063"/>
      <c r="T113" s="2063"/>
      <c r="U113" s="2063"/>
      <c r="V113" s="2063"/>
      <c r="W113" s="2063"/>
      <c r="X113" s="2063"/>
      <c r="Y113" s="2063"/>
      <c r="Z113" s="2064"/>
    </row>
    <row r="114" spans="1:26" s="14" customFormat="1" ht="18" customHeight="1" x14ac:dyDescent="0.25">
      <c r="A114" s="2077"/>
      <c r="B114" s="2069"/>
      <c r="C114" s="2069"/>
      <c r="D114" s="2103" t="s">
        <v>3376</v>
      </c>
      <c r="E114" s="2067"/>
      <c r="F114" s="2067"/>
      <c r="G114" s="2067"/>
      <c r="H114" s="2067"/>
      <c r="I114" s="2067"/>
      <c r="J114" s="2067"/>
      <c r="K114" s="2067"/>
      <c r="L114" s="2067"/>
      <c r="M114" s="2067"/>
      <c r="N114" s="2067"/>
      <c r="O114" s="2067"/>
      <c r="P114" s="2067"/>
      <c r="Q114" s="2067"/>
      <c r="R114" s="2067"/>
      <c r="S114" s="2067"/>
      <c r="T114" s="2067"/>
      <c r="U114" s="2067"/>
      <c r="V114" s="2067"/>
      <c r="W114" s="2067"/>
      <c r="X114" s="2067"/>
      <c r="Y114" s="2067"/>
      <c r="Z114" s="2068"/>
    </row>
    <row r="115" spans="1:26" s="14" customFormat="1" ht="18" customHeight="1" thickBot="1" x14ac:dyDescent="0.3">
      <c r="A115" s="2075"/>
      <c r="B115" s="2076"/>
      <c r="C115" s="2076"/>
      <c r="D115" s="2104" t="s">
        <v>1209</v>
      </c>
      <c r="E115" s="2104"/>
      <c r="F115" s="2104"/>
      <c r="G115" s="2104"/>
      <c r="H115" s="2104"/>
      <c r="I115" s="2104"/>
      <c r="J115" s="2104"/>
      <c r="K115" s="2104"/>
      <c r="L115" s="2104"/>
      <c r="M115" s="2104"/>
      <c r="N115" s="2104"/>
      <c r="O115" s="2104"/>
      <c r="P115" s="2104"/>
      <c r="Q115" s="2104"/>
      <c r="R115" s="2104"/>
      <c r="S115" s="2104"/>
      <c r="T115" s="2104"/>
      <c r="U115" s="2104"/>
      <c r="V115" s="2104"/>
      <c r="W115" s="2104"/>
      <c r="X115" s="2104"/>
      <c r="Y115" s="2104"/>
      <c r="Z115" s="2105"/>
    </row>
    <row r="116" spans="1:26" s="14" customFormat="1" ht="18" customHeight="1" thickBot="1" x14ac:dyDescent="0.3">
      <c r="A116" s="2078" t="s">
        <v>1189</v>
      </c>
      <c r="B116" s="2079"/>
      <c r="C116" s="2079"/>
      <c r="D116" s="2071" t="s">
        <v>1170</v>
      </c>
      <c r="E116" s="2071"/>
      <c r="F116" s="2071"/>
      <c r="G116" s="2071"/>
      <c r="H116" s="2071"/>
      <c r="I116" s="2071"/>
      <c r="J116" s="2071"/>
      <c r="K116" s="2071"/>
      <c r="L116" s="2071"/>
      <c r="M116" s="2071"/>
      <c r="N116" s="2071"/>
      <c r="O116" s="2071"/>
      <c r="P116" s="2071"/>
      <c r="Q116" s="2071"/>
      <c r="R116" s="2071"/>
      <c r="S116" s="2071"/>
      <c r="T116" s="2071"/>
      <c r="U116" s="2071"/>
      <c r="V116" s="2071"/>
      <c r="W116" s="2071"/>
      <c r="X116" s="2071"/>
      <c r="Y116" s="2071"/>
      <c r="Z116" s="2072"/>
    </row>
  </sheetData>
  <sheetProtection algorithmName="SHA-512" hashValue="MHpFiphqDkD0HZoO9Uko9LQuaA76Dm2wPrwf5kGzd5MEibFcElKGk96NPJ0FHMpn/Jc9SjV8riJtml5r+iIs0A==" saltValue="YvS8n1Los0ygJ3YJvz2PEQ==" spinCount="100000" sheet="1" objects="1" scenarios="1"/>
  <dataConsolidate/>
  <mergeCells count="159">
    <mergeCell ref="AA67:AB67"/>
    <mergeCell ref="A104:C104"/>
    <mergeCell ref="A105:C107"/>
    <mergeCell ref="A108:C108"/>
    <mergeCell ref="A109:C111"/>
    <mergeCell ref="A112:C112"/>
    <mergeCell ref="D96:Z96"/>
    <mergeCell ref="D95:Z95"/>
    <mergeCell ref="A92:C92"/>
    <mergeCell ref="A93:C95"/>
    <mergeCell ref="A96:C96"/>
    <mergeCell ref="A97:C99"/>
    <mergeCell ref="A100:C100"/>
    <mergeCell ref="A101:C103"/>
    <mergeCell ref="A82:C82"/>
    <mergeCell ref="A83:C83"/>
    <mergeCell ref="A84:C84"/>
    <mergeCell ref="A85:C85"/>
    <mergeCell ref="A86:C86"/>
    <mergeCell ref="A87:C87"/>
    <mergeCell ref="D80:Z80"/>
    <mergeCell ref="A46:C48"/>
    <mergeCell ref="A51:C53"/>
    <mergeCell ref="A54:C55"/>
    <mergeCell ref="A56:C56"/>
    <mergeCell ref="D94:Z94"/>
    <mergeCell ref="D102:Z102"/>
    <mergeCell ref="D101:Z101"/>
    <mergeCell ref="D100:Z100"/>
    <mergeCell ref="D67:Z67"/>
    <mergeCell ref="D68:Z68"/>
    <mergeCell ref="D55:Z55"/>
    <mergeCell ref="D56:Z56"/>
    <mergeCell ref="D62:Z62"/>
    <mergeCell ref="D61:Z61"/>
    <mergeCell ref="A60:C61"/>
    <mergeCell ref="D60:Z60"/>
    <mergeCell ref="D92:Z92"/>
    <mergeCell ref="D93:Z93"/>
    <mergeCell ref="D99:Z99"/>
    <mergeCell ref="D98:Z98"/>
    <mergeCell ref="D66:Z66"/>
    <mergeCell ref="D73:Z73"/>
    <mergeCell ref="D54:Z54"/>
    <mergeCell ref="D97:Z97"/>
    <mergeCell ref="A31:C31"/>
    <mergeCell ref="A32:C32"/>
    <mergeCell ref="A33:C34"/>
    <mergeCell ref="A35:C35"/>
    <mergeCell ref="A36:C38"/>
    <mergeCell ref="D83:Z83"/>
    <mergeCell ref="D84:Z84"/>
    <mergeCell ref="D85:Z85"/>
    <mergeCell ref="D86:Z86"/>
    <mergeCell ref="D74:Z74"/>
    <mergeCell ref="D75:Z75"/>
    <mergeCell ref="D76:Z76"/>
    <mergeCell ref="D77:Z77"/>
    <mergeCell ref="D78:Z78"/>
    <mergeCell ref="D81:Z81"/>
    <mergeCell ref="D63:Z63"/>
    <mergeCell ref="D59:Z59"/>
    <mergeCell ref="D69:Z69"/>
    <mergeCell ref="D48:Z48"/>
    <mergeCell ref="D49:Z49"/>
    <mergeCell ref="D51:Z51"/>
    <mergeCell ref="D52:Z52"/>
    <mergeCell ref="D53:Z53"/>
    <mergeCell ref="A44:C45"/>
    <mergeCell ref="D116:Z116"/>
    <mergeCell ref="A116:C116"/>
    <mergeCell ref="D106:Z106"/>
    <mergeCell ref="D107:Z107"/>
    <mergeCell ref="D108:Z108"/>
    <mergeCell ref="D109:Z109"/>
    <mergeCell ref="D105:Z105"/>
    <mergeCell ref="D104:Z104"/>
    <mergeCell ref="D103:Z103"/>
    <mergeCell ref="D110:Z110"/>
    <mergeCell ref="D111:Z111"/>
    <mergeCell ref="D112:Z112"/>
    <mergeCell ref="D113:Z113"/>
    <mergeCell ref="D114:Z114"/>
    <mergeCell ref="D115:Z115"/>
    <mergeCell ref="A113:C115"/>
    <mergeCell ref="D45:Z45"/>
    <mergeCell ref="D46:Z46"/>
    <mergeCell ref="D47:Z47"/>
    <mergeCell ref="A39:C40"/>
    <mergeCell ref="A41:C43"/>
    <mergeCell ref="A88:C88"/>
    <mergeCell ref="A89:C91"/>
    <mergeCell ref="A62:C67"/>
    <mergeCell ref="A68:C68"/>
    <mergeCell ref="A69:C74"/>
    <mergeCell ref="A75:C75"/>
    <mergeCell ref="D82:Z82"/>
    <mergeCell ref="A76:C81"/>
    <mergeCell ref="D71:Z71"/>
    <mergeCell ref="D70:Z70"/>
    <mergeCell ref="D64:Z64"/>
    <mergeCell ref="D88:Z88"/>
    <mergeCell ref="D89:Z89"/>
    <mergeCell ref="D90:Z90"/>
    <mergeCell ref="D91:Z91"/>
    <mergeCell ref="D87:Z87"/>
    <mergeCell ref="D57:Z57"/>
    <mergeCell ref="D58:Z58"/>
    <mergeCell ref="A57:C59"/>
    <mergeCell ref="D44:Z44"/>
    <mergeCell ref="D38:Z38"/>
    <mergeCell ref="D39:Z39"/>
    <mergeCell ref="D40:Z40"/>
    <mergeCell ref="D41:Z41"/>
    <mergeCell ref="D42:Z42"/>
    <mergeCell ref="D43:Z43"/>
    <mergeCell ref="D31:Z31"/>
    <mergeCell ref="D32:Z32"/>
    <mergeCell ref="D33:Z33"/>
    <mergeCell ref="D34:Z34"/>
    <mergeCell ref="D35:Z35"/>
    <mergeCell ref="D36:Z36"/>
    <mergeCell ref="D37:Z37"/>
    <mergeCell ref="Y19:Y20"/>
    <mergeCell ref="Z19:Z20"/>
    <mergeCell ref="R20:T20"/>
    <mergeCell ref="I26:M26"/>
    <mergeCell ref="O26:W26"/>
    <mergeCell ref="Y26:Z26"/>
    <mergeCell ref="O19:O20"/>
    <mergeCell ref="P19:P20"/>
    <mergeCell ref="Q19:Q20"/>
    <mergeCell ref="U19:U20"/>
    <mergeCell ref="V19:V20"/>
    <mergeCell ref="W19:W20"/>
    <mergeCell ref="D65:Z65"/>
    <mergeCell ref="D72:Z72"/>
    <mergeCell ref="D79:Z79"/>
    <mergeCell ref="I27:M27"/>
    <mergeCell ref="O27:W27"/>
    <mergeCell ref="Y27:Z27"/>
    <mergeCell ref="V11:Z11"/>
    <mergeCell ref="C17:G17"/>
    <mergeCell ref="I17:W17"/>
    <mergeCell ref="Y17:Z17"/>
    <mergeCell ref="D50:Z50"/>
    <mergeCell ref="A49:C50"/>
    <mergeCell ref="G19:G20"/>
    <mergeCell ref="I19:I20"/>
    <mergeCell ref="J19:J20"/>
    <mergeCell ref="K19:K20"/>
    <mergeCell ref="L19:L20"/>
    <mergeCell ref="M19:M20"/>
    <mergeCell ref="A19:A20"/>
    <mergeCell ref="B19:B20"/>
    <mergeCell ref="C19:C20"/>
    <mergeCell ref="D19:D20"/>
    <mergeCell ref="E19:E20"/>
    <mergeCell ref="F19:F20"/>
  </mergeCells>
  <conditionalFormatting sqref="B21:B27">
    <cfRule type="expression" dxfId="19" priority="1" stopIfTrue="1">
      <formula>OR(A21="nicht relevant",A21="EZ")</formula>
    </cfRule>
  </conditionalFormatting>
  <conditionalFormatting sqref="C21:C27">
    <cfRule type="cellIs" dxfId="18" priority="31" stopIfTrue="1" operator="lessThan">
      <formula>#REF!</formula>
    </cfRule>
  </conditionalFormatting>
  <conditionalFormatting sqref="C21:G27">
    <cfRule type="expression" dxfId="17" priority="27" stopIfTrue="1">
      <formula>OR($A21="nicht relevant",$A21="EZ")</formula>
    </cfRule>
  </conditionalFormatting>
  <conditionalFormatting sqref="D21:G27">
    <cfRule type="expression" dxfId="16" priority="29" stopIfTrue="1">
      <formula>LEN(TRIM(D21))=0</formula>
    </cfRule>
  </conditionalFormatting>
  <conditionalFormatting sqref="H21:X25">
    <cfRule type="expression" dxfId="15" priority="3" stopIfTrue="1">
      <formula>OR($A21="nicht relevant",$A21="EZ")</formula>
    </cfRule>
  </conditionalFormatting>
  <conditionalFormatting sqref="I21:I25">
    <cfRule type="expression" dxfId="14" priority="15" stopIfTrue="1">
      <formula>LEN(TRIM(I21))=0</formula>
    </cfRule>
    <cfRule type="cellIs" dxfId="13" priority="16" stopIfTrue="1" operator="greaterThan">
      <formula>$C21-$G21</formula>
    </cfRule>
  </conditionalFormatting>
  <conditionalFormatting sqref="J21:L25">
    <cfRule type="expression" dxfId="12" priority="14" stopIfTrue="1">
      <formula>LEN(TRIM(J21))=0</formula>
    </cfRule>
  </conditionalFormatting>
  <conditionalFormatting sqref="M21:M25">
    <cfRule type="expression" dxfId="11" priority="23" stopIfTrue="1">
      <formula>LEN(TRIM(M21))=0</formula>
    </cfRule>
    <cfRule type="cellIs" dxfId="10" priority="24" stopIfTrue="1" operator="between">
      <formula>#REF!</formula>
      <formula>#REF!</formula>
    </cfRule>
  </conditionalFormatting>
  <conditionalFormatting sqref="M29">
    <cfRule type="cellIs" dxfId="9" priority="96" operator="equal">
      <formula>"---"</formula>
    </cfRule>
    <cfRule type="cellIs" dxfId="8" priority="113" stopIfTrue="1" operator="between">
      <formula>#REF!</formula>
      <formula>#REF!</formula>
    </cfRule>
    <cfRule type="cellIs" dxfId="7" priority="114" stopIfTrue="1" operator="between">
      <formula>#REF!</formula>
      <formula>#REF!</formula>
    </cfRule>
  </conditionalFormatting>
  <conditionalFormatting sqref="O21:O25">
    <cfRule type="cellIs" dxfId="6" priority="17" stopIfTrue="1" operator="lessThan">
      <formula>0</formula>
    </cfRule>
  </conditionalFormatting>
  <conditionalFormatting sqref="P21:P25">
    <cfRule type="cellIs" dxfId="5" priority="26" stopIfTrue="1" operator="between">
      <formula>#REF!</formula>
      <formula>#REF!</formula>
    </cfRule>
  </conditionalFormatting>
  <conditionalFormatting sqref="Q21:W25">
    <cfRule type="expression" dxfId="4" priority="4" stopIfTrue="1">
      <formula>LEN(TRIM(Q21))=0</formula>
    </cfRule>
  </conditionalFormatting>
  <conditionalFormatting sqref="R21:T25">
    <cfRule type="cellIs" dxfId="3" priority="7" stopIfTrue="1" operator="greaterThan">
      <formula>$Q21</formula>
    </cfRule>
  </conditionalFormatting>
  <conditionalFormatting sqref="Y21:Z25">
    <cfRule type="expression" dxfId="2" priority="8" stopIfTrue="1">
      <formula>LEN(TRIM(Y21))=0</formula>
    </cfRule>
    <cfRule type="cellIs" dxfId="1" priority="18" stopIfTrue="1" operator="between">
      <formula>#REF!</formula>
      <formula>#REF!</formula>
    </cfRule>
    <cfRule type="cellIs" dxfId="0" priority="19" stopIfTrue="1" operator="greaterThan">
      <formula>#REF!</formula>
    </cfRule>
  </conditionalFormatting>
  <dataValidations count="13">
    <dataValidation type="whole" showInputMessage="1" showErrorMessage="1" errorTitle="Eingabefehler" error="Anzahl Pat. im Follow-Up zu hoch." sqref="L21:L25" xr:uid="{00000000-0002-0000-3600-000000000000}">
      <formula1>0</formula1>
      <formula2>C21-G21-J21-K21</formula2>
    </dataValidation>
    <dataValidation type="whole" showInputMessage="1" showErrorMessage="1" errorTitle="Eingabefehler" error="Anzahl Pat. im Follow-Up zu hoch." sqref="K21:K25" xr:uid="{00000000-0002-0000-3600-000001000000}">
      <formula1>0</formula1>
      <formula2>C21-G21-J21-L21</formula2>
    </dataValidation>
    <dataValidation type="whole" showInputMessage="1" showErrorMessage="1" errorTitle="Eingabefehler" error="Anzahl Pat. im Follow-Up zu hoch." sqref="J21:J25" xr:uid="{00000000-0002-0000-3600-000002000000}">
      <formula1>0</formula1>
      <formula2>C21-G21-K21-L21</formula2>
    </dataValidation>
    <dataValidation type="whole" allowBlank="1" showInputMessage="1" showErrorMessage="1" errorTitle="Eingabefehler" error="Ganze Zahl zwischen 0 und 5000 eingeben." sqref="D21:G27" xr:uid="{00000000-0002-0000-3600-000003000000}">
      <formula1>0</formula1>
      <formula2>5000</formula2>
    </dataValidation>
    <dataValidation type="whole" operator="greaterThanOrEqual" allowBlank="1" showInputMessage="1" showErrorMessage="1" errorTitle="Error" error="Minuszahlen..." sqref="C21:C27" xr:uid="{00000000-0002-0000-3600-000004000000}">
      <formula1>0</formula1>
    </dataValidation>
    <dataValidation type="whole" errorStyle="information" allowBlank="1" showInputMessage="1" showErrorMessage="1" errorTitle="Ausfüllhinweis" error="Nur postive ganze Zahlen verwenden." sqref="H21:H27" xr:uid="{00000000-0002-0000-3600-000005000000}">
      <formula1>0</formula1>
      <formula2>5000</formula2>
    </dataValidation>
    <dataValidation type="whole" showInputMessage="1" showErrorMessage="1" errorTitle="Eingabefehler" error="Eingabe kann nicht größer sein als Ereignisse Spalte Q._x000a_" sqref="R21:R25" xr:uid="{00000000-0002-0000-3600-000006000000}">
      <formula1>0</formula1>
      <formula2>$Q21</formula2>
    </dataValidation>
    <dataValidation type="whole" showInputMessage="1" showErrorMessage="1" errorTitle="Eingabefehler" error="Eingabe kann nicht größer sein als Ereignisse Spalte Q." sqref="S21:T25" xr:uid="{00000000-0002-0000-3600-000007000000}">
      <formula1>0</formula1>
      <formula2>$Q21</formula2>
    </dataValidation>
    <dataValidation type="decimal" allowBlank="1" showInputMessage="1" showErrorMessage="1" errorTitle="Aufüllhinweis" error="Nur Prozentwerte zwischen 0% und 100% können verwendet werden." sqref="Y21:Z25" xr:uid="{00000000-0002-0000-3600-000008000000}">
      <formula1>0</formula1>
      <formula2>1</formula2>
    </dataValidation>
    <dataValidation type="whole" showInputMessage="1" showErrorMessage="1" errorTitle="Eingabefehler" error="Summe Spalten Q+U+V+W (Patienten mit Ereignisse) darf nicht größer als Summe Spalten J+K (Patientenrückmeldungen) sein." sqref="Q21:Q25" xr:uid="{00000000-0002-0000-3600-000009000000}">
      <formula1>0</formula1>
      <formula2>SUM($J21:$K21)-$U21-$V21-$W21</formula2>
    </dataValidation>
    <dataValidation type="whole" showInputMessage="1" showErrorMessage="1" errorTitle="Eingabefehler" error="Summe Spalten Q+U+V+W (Patienten mit Ereignisse) darf nicht größer als Summe Spalten J+K (Patientenrückmeldungen) sein." sqref="U21:U25" xr:uid="{00000000-0002-0000-3600-00000A000000}">
      <formula1>0</formula1>
      <formula2>SUM($J21:$K21)-$Q21-$V21-$W21</formula2>
    </dataValidation>
    <dataValidation type="whole" showInputMessage="1" showErrorMessage="1" errorTitle="Eingabefehler" error="Summe Spalten Q+U+V+W (Patienten mit Ereignisse) darf nicht größer als Summe Spalten J+K (Patientenrückmeldungen) sein." sqref="V21:V25" xr:uid="{00000000-0002-0000-3600-00000B000000}">
      <formula1>0</formula1>
      <formula2>SUM($J21:$K21)-$U21-$Q21-$W21</formula2>
    </dataValidation>
    <dataValidation type="whole" showInputMessage="1" showErrorMessage="1" errorTitle="Eingabefehler" error="Summe Spalten Q+U+V+W (Patienten mit Ereignisse) darf nicht größer als Summe Spalten J+K (Patientenrückmeldungen) sein." sqref="W21:W25" xr:uid="{00000000-0002-0000-3600-00000C000000}">
      <formula1>0</formula1>
      <formula2>SUM($J21:$K21)-$U21-$V21-$Q21</formula2>
    </dataValidation>
  </dataValidations>
  <hyperlinks>
    <hyperlink ref="V11" location="Inhalt!A1" display="Zurück zum Inhaltsverzeichnis" xr:uid="{00000000-0004-0000-36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4"/>
  <dimension ref="B1:Y32"/>
  <sheetViews>
    <sheetView workbookViewId="0"/>
  </sheetViews>
  <sheetFormatPr baseColWidth="10" defaultColWidth="9.140625" defaultRowHeight="15" x14ac:dyDescent="0.25"/>
  <cols>
    <col min="1" max="2" width="2.7109375" customWidth="1"/>
    <col min="3" max="4" width="11.42578125" customWidth="1"/>
    <col min="5" max="6" width="7" customWidth="1"/>
    <col min="7" max="7" width="6.28515625" customWidth="1"/>
    <col min="8" max="13" width="11.42578125" customWidth="1"/>
  </cols>
  <sheetData>
    <row r="1" spans="2:25" x14ac:dyDescent="0.25">
      <c r="G1" s="74"/>
      <c r="H1" s="74"/>
      <c r="I1" s="74"/>
      <c r="J1" s="74"/>
      <c r="K1" s="74"/>
    </row>
    <row r="2" spans="2:25" x14ac:dyDescent="0.25">
      <c r="G2" s="74"/>
      <c r="H2" s="74"/>
      <c r="I2" s="74"/>
      <c r="J2" s="74"/>
      <c r="K2" s="74"/>
    </row>
    <row r="3" spans="2:25" s="74" customFormat="1" ht="14.25" customHeight="1" x14ac:dyDescent="0.25">
      <c r="B3" s="62" t="s">
        <v>1028</v>
      </c>
      <c r="E3" s="62"/>
      <c r="G3" s="62"/>
      <c r="H3" s="62"/>
      <c r="I3" s="62"/>
    </row>
    <row r="4" spans="2:25" s="74" customFormat="1" ht="14.25" customHeight="1" x14ac:dyDescent="0.25">
      <c r="B4" s="36" t="s">
        <v>722</v>
      </c>
      <c r="C4" s="30"/>
      <c r="E4" s="62"/>
      <c r="F4" s="62"/>
      <c r="M4" s="153"/>
    </row>
    <row r="5" spans="2:25" s="74" customFormat="1" ht="14.25" customHeight="1" x14ac:dyDescent="0.2">
      <c r="C5" s="6"/>
      <c r="E5" s="6"/>
      <c r="F5" s="6"/>
      <c r="M5" s="153"/>
      <c r="O5" s="83"/>
    </row>
    <row r="6" spans="2:25" s="74" customFormat="1" ht="14.25" customHeight="1" x14ac:dyDescent="0.2">
      <c r="E6" s="6"/>
      <c r="F6" s="6"/>
      <c r="M6" s="44"/>
      <c r="O6" s="83"/>
    </row>
    <row r="7" spans="2:25" s="74" customFormat="1" ht="15.75" x14ac:dyDescent="0.2">
      <c r="B7" s="6" t="s">
        <v>946</v>
      </c>
      <c r="E7" s="6"/>
      <c r="F7" s="6"/>
      <c r="K7" s="379"/>
      <c r="L7" s="41"/>
      <c r="M7" s="6"/>
      <c r="N7" s="83"/>
    </row>
    <row r="8" spans="2:25" s="74" customFormat="1" ht="15.75" x14ac:dyDescent="0.2">
      <c r="B8" s="8" t="s">
        <v>888</v>
      </c>
      <c r="E8" s="6"/>
      <c r="F8" s="6"/>
      <c r="J8" s="6"/>
      <c r="L8" s="41" t="str">
        <f>Inhalt!$C$7</f>
        <v>V. OncoBox: N1.1.1 (231215)</v>
      </c>
      <c r="M8" s="154"/>
      <c r="N8" s="83"/>
    </row>
    <row r="9" spans="2:25" s="74" customFormat="1" ht="15.75" x14ac:dyDescent="0.2">
      <c r="J9" s="6"/>
      <c r="L9" s="41" t="str">
        <f>Inhalt!$C$8</f>
        <v>V. Spezifikation: N1.1.1 (231215)</v>
      </c>
      <c r="M9" s="154"/>
    </row>
    <row r="10" spans="2:25" s="74" customFormat="1" ht="29.25" customHeight="1" x14ac:dyDescent="0.25">
      <c r="L10" s="1590" t="s">
        <v>1735</v>
      </c>
      <c r="M10" s="1591"/>
      <c r="N10" s="1591"/>
    </row>
    <row r="11" spans="2:25" s="74" customFormat="1" ht="14.25" x14ac:dyDescent="0.2">
      <c r="K11" s="154"/>
    </row>
    <row r="12" spans="2:25" x14ac:dyDescent="0.25">
      <c r="E12" s="84"/>
      <c r="F12" s="84"/>
      <c r="G12" s="84"/>
      <c r="H12" s="84"/>
      <c r="I12" s="84"/>
      <c r="J12" s="84"/>
      <c r="R12" s="84"/>
      <c r="S12" s="84"/>
      <c r="T12" s="84"/>
      <c r="U12" s="84"/>
      <c r="V12" s="84"/>
      <c r="W12" s="84"/>
      <c r="X12" s="84"/>
      <c r="Y12" s="84"/>
    </row>
    <row r="13" spans="2:25" ht="15.75" customHeight="1" thickBot="1" x14ac:dyDescent="0.3"/>
    <row r="14" spans="2:25" ht="14.25" customHeight="1" thickTop="1" thickBot="1" x14ac:dyDescent="0.3">
      <c r="C14" s="31"/>
      <c r="D14" s="380" t="s">
        <v>259</v>
      </c>
      <c r="E14" s="2135" t="s">
        <v>48</v>
      </c>
      <c r="F14" s="2136"/>
      <c r="H14" s="2137" t="s">
        <v>3384</v>
      </c>
      <c r="I14" s="2138"/>
      <c r="J14" s="2138"/>
      <c r="K14" s="2138"/>
      <c r="L14" s="2138"/>
      <c r="M14" s="2138"/>
      <c r="N14" s="2139"/>
    </row>
    <row r="15" spans="2:25" ht="14.25" customHeight="1" thickBot="1" x14ac:dyDescent="0.3">
      <c r="C15" s="233"/>
      <c r="D15" s="381"/>
      <c r="E15" s="234"/>
      <c r="F15" s="235"/>
      <c r="H15" s="2140" t="s">
        <v>3385</v>
      </c>
      <c r="I15" s="2141"/>
      <c r="J15" s="2141"/>
      <c r="K15" s="2141"/>
      <c r="L15" s="2141"/>
      <c r="M15" s="2141"/>
      <c r="N15" s="2142"/>
    </row>
    <row r="16" spans="2:25" ht="14.25" customHeight="1" thickBot="1" x14ac:dyDescent="0.3">
      <c r="C16" s="35" t="s">
        <v>45</v>
      </c>
      <c r="D16" s="381"/>
      <c r="E16" s="236" t="s">
        <v>734</v>
      </c>
      <c r="F16" s="32" t="s">
        <v>735</v>
      </c>
      <c r="H16" s="2140"/>
      <c r="I16" s="2141"/>
      <c r="J16" s="2141"/>
      <c r="K16" s="2141"/>
      <c r="L16" s="2141"/>
      <c r="M16" s="2141"/>
      <c r="N16" s="2142"/>
    </row>
    <row r="17" spans="2:14" ht="14.25" customHeight="1" x14ac:dyDescent="0.25">
      <c r="C17" s="1842" t="s">
        <v>61</v>
      </c>
      <c r="D17" s="381"/>
      <c r="E17" s="1825" t="s">
        <v>68</v>
      </c>
      <c r="F17" s="1825" t="s">
        <v>744</v>
      </c>
      <c r="H17" s="2140"/>
      <c r="I17" s="2141"/>
      <c r="J17" s="2141"/>
      <c r="K17" s="2141"/>
      <c r="L17" s="2141"/>
      <c r="M17" s="2141"/>
      <c r="N17" s="2142"/>
    </row>
    <row r="18" spans="2:14" x14ac:dyDescent="0.25">
      <c r="C18" s="2149"/>
      <c r="D18" s="381"/>
      <c r="E18" s="2150"/>
      <c r="F18" s="2150"/>
      <c r="H18" s="2140"/>
      <c r="I18" s="2141"/>
      <c r="J18" s="2141"/>
      <c r="K18" s="2141"/>
      <c r="L18" s="2141"/>
      <c r="M18" s="2141"/>
      <c r="N18" s="2142"/>
    </row>
    <row r="19" spans="2:14" x14ac:dyDescent="0.25">
      <c r="C19" s="2149"/>
      <c r="D19" s="381"/>
      <c r="E19" s="2150"/>
      <c r="F19" s="2150"/>
      <c r="H19" s="2140"/>
      <c r="I19" s="2141"/>
      <c r="J19" s="2141"/>
      <c r="K19" s="2141"/>
      <c r="L19" s="2141"/>
      <c r="M19" s="2141"/>
      <c r="N19" s="2142"/>
    </row>
    <row r="20" spans="2:14" x14ac:dyDescent="0.25">
      <c r="C20" s="2149"/>
      <c r="D20" s="381"/>
      <c r="E20" s="2150"/>
      <c r="F20" s="2150"/>
      <c r="H20" s="2140"/>
      <c r="I20" s="2141"/>
      <c r="J20" s="2141"/>
      <c r="K20" s="2141"/>
      <c r="L20" s="2141"/>
      <c r="M20" s="2141"/>
      <c r="N20" s="2142"/>
    </row>
    <row r="21" spans="2:14" ht="16.5" customHeight="1" x14ac:dyDescent="0.25">
      <c r="C21" s="2149"/>
      <c r="D21" s="381"/>
      <c r="E21" s="2150"/>
      <c r="F21" s="2150"/>
      <c r="H21" s="2140"/>
      <c r="I21" s="2141"/>
      <c r="J21" s="2141"/>
      <c r="K21" s="2141"/>
      <c r="L21" s="2141"/>
      <c r="M21" s="2141"/>
      <c r="N21" s="2142"/>
    </row>
    <row r="22" spans="2:14" ht="13.5" customHeight="1" x14ac:dyDescent="0.25">
      <c r="C22" s="2149"/>
      <c r="D22" s="381" t="s">
        <v>259</v>
      </c>
      <c r="E22" s="2150"/>
      <c r="F22" s="2150"/>
      <c r="H22" s="2151" t="s">
        <v>3386</v>
      </c>
      <c r="I22" s="2152"/>
      <c r="J22" s="2152"/>
      <c r="K22" s="2152"/>
      <c r="L22" s="2152"/>
      <c r="M22" s="2152"/>
      <c r="N22" s="2153"/>
    </row>
    <row r="23" spans="2:14" ht="15.75" customHeight="1" x14ac:dyDescent="0.25">
      <c r="C23" s="2149"/>
      <c r="D23" s="381" t="s">
        <v>259</v>
      </c>
      <c r="E23" s="2150"/>
      <c r="F23" s="2150"/>
      <c r="H23" s="2154"/>
      <c r="I23" s="2155"/>
      <c r="J23" s="2155"/>
      <c r="K23" s="2155"/>
      <c r="L23" s="2155"/>
      <c r="M23" s="2155"/>
      <c r="N23" s="2156"/>
    </row>
    <row r="24" spans="2:14" ht="15.75" thickBot="1" x14ac:dyDescent="0.3">
      <c r="C24" s="1843"/>
      <c r="D24" s="381" t="s">
        <v>259</v>
      </c>
      <c r="E24" s="1826"/>
      <c r="F24" s="1826"/>
      <c r="H24" s="2154"/>
      <c r="I24" s="2155"/>
      <c r="J24" s="2155"/>
      <c r="K24" s="2155"/>
      <c r="L24" s="2155"/>
      <c r="M24" s="2155"/>
      <c r="N24" s="2156"/>
    </row>
    <row r="25" spans="2:14" s="181" customFormat="1" ht="16.5" thickTop="1" thickBot="1" x14ac:dyDescent="0.3">
      <c r="B25" s="602">
        <v>22</v>
      </c>
      <c r="C25" s="33">
        <v>2007</v>
      </c>
      <c r="D25" s="381" t="s">
        <v>259</v>
      </c>
      <c r="E25" s="615" t="s">
        <v>869</v>
      </c>
      <c r="F25" s="382" t="s">
        <v>876</v>
      </c>
      <c r="H25" s="2157"/>
      <c r="I25" s="2158"/>
      <c r="J25" s="2158"/>
      <c r="K25" s="2158"/>
      <c r="L25" s="2158"/>
      <c r="M25" s="2158"/>
      <c r="N25" s="2159"/>
    </row>
    <row r="26" spans="2:14" s="181" customFormat="1" ht="18" customHeight="1" thickBot="1" x14ac:dyDescent="0.3">
      <c r="B26" s="603">
        <v>23</v>
      </c>
      <c r="C26" s="33">
        <v>2008</v>
      </c>
      <c r="D26" s="381" t="s">
        <v>259</v>
      </c>
      <c r="E26" s="383"/>
      <c r="F26" s="384"/>
      <c r="H26" s="2143" t="s">
        <v>3387</v>
      </c>
      <c r="I26" s="2144"/>
      <c r="J26" s="2144"/>
      <c r="K26" s="2144"/>
      <c r="L26" s="2144"/>
      <c r="M26" s="2144"/>
      <c r="N26" s="2145"/>
    </row>
    <row r="27" spans="2:14" s="181" customFormat="1" ht="15.75" thickBot="1" x14ac:dyDescent="0.3">
      <c r="B27" s="603">
        <v>24</v>
      </c>
      <c r="C27" s="33">
        <v>2009</v>
      </c>
      <c r="D27" s="381" t="s">
        <v>259</v>
      </c>
      <c r="E27" s="383"/>
      <c r="F27" s="384"/>
      <c r="H27" s="2146"/>
      <c r="I27" s="2147"/>
      <c r="J27" s="2147"/>
      <c r="K27" s="2147"/>
      <c r="L27" s="2147"/>
      <c r="M27" s="2147"/>
      <c r="N27" s="2148"/>
    </row>
    <row r="28" spans="2:14" s="181" customFormat="1" ht="15.75" thickBot="1" x14ac:dyDescent="0.3">
      <c r="B28" s="603">
        <v>25</v>
      </c>
      <c r="C28" s="33">
        <v>2010</v>
      </c>
      <c r="D28" s="381" t="s">
        <v>259</v>
      </c>
      <c r="E28" s="383"/>
      <c r="F28" s="384"/>
      <c r="H28" s="385"/>
      <c r="I28" s="385"/>
      <c r="J28" s="385"/>
      <c r="K28" s="385"/>
      <c r="L28" s="385"/>
      <c r="M28" s="385"/>
      <c r="N28" s="385"/>
    </row>
    <row r="29" spans="2:14" s="181" customFormat="1" ht="15.75" thickBot="1" x14ac:dyDescent="0.3">
      <c r="B29" s="603">
        <v>26</v>
      </c>
      <c r="C29" s="600">
        <v>2011</v>
      </c>
      <c r="D29" s="381" t="s">
        <v>259</v>
      </c>
      <c r="E29" s="383"/>
      <c r="F29" s="384"/>
      <c r="H29" s="164"/>
      <c r="I29" s="164"/>
      <c r="J29" s="164"/>
      <c r="K29" s="164"/>
      <c r="L29" s="164"/>
      <c r="M29" s="164"/>
      <c r="N29" s="164"/>
    </row>
    <row r="30" spans="2:14" s="181" customFormat="1" ht="15.75" thickBot="1" x14ac:dyDescent="0.3">
      <c r="B30" s="604">
        <v>27</v>
      </c>
      <c r="C30" s="601">
        <v>2012</v>
      </c>
      <c r="D30" s="381" t="s">
        <v>259</v>
      </c>
      <c r="E30" s="2133"/>
      <c r="F30" s="2134"/>
      <c r="H30" s="164"/>
      <c r="I30" s="164"/>
      <c r="J30" s="164"/>
      <c r="K30" s="164"/>
      <c r="L30" s="164"/>
      <c r="M30" s="164"/>
      <c r="N30" s="164"/>
    </row>
    <row r="31" spans="2:14" s="181" customFormat="1" ht="15.75" thickTop="1" x14ac:dyDescent="0.25">
      <c r="B31" s="64"/>
      <c r="C31" s="106"/>
      <c r="D31" s="381"/>
      <c r="E31" s="338"/>
      <c r="F31" s="338"/>
      <c r="H31" s="164"/>
      <c r="I31" s="164"/>
      <c r="J31" s="164"/>
      <c r="K31" s="164"/>
      <c r="L31" s="164"/>
      <c r="M31" s="164"/>
      <c r="N31" s="164"/>
    </row>
    <row r="32" spans="2:14" s="181" customFormat="1" x14ac:dyDescent="0.25">
      <c r="B32" s="64"/>
      <c r="C32" s="106"/>
      <c r="D32" s="381"/>
      <c r="E32" s="338"/>
      <c r="F32" s="338"/>
      <c r="H32" s="164"/>
      <c r="I32" s="164"/>
      <c r="J32" s="164"/>
      <c r="K32" s="164"/>
      <c r="L32" s="164"/>
      <c r="M32" s="164"/>
      <c r="N32" s="164"/>
    </row>
  </sheetData>
  <sheetProtection algorithmName="SHA-512" hashValue="i5txRnNX6HYyBFu3MJKhnc+jMU1leXRkhCm5+PNK/+QAqGZMJzxXkQWhb/neDlHu9Ic+yIcQat805r09OUWQsA==" saltValue="fGxUfOfDamvZwPf0sylBMw==" spinCount="100000" sheet="1" objects="1" scenarios="1"/>
  <customSheetViews>
    <customSheetView guid="{6425AD40-BB5F-4DDC-B7E5-93EC90B05160}" showGridLines="0">
      <selection activeCell="K35" sqref="K3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K35" sqref="K35"/>
      <pageMargins left="7.874015748031496E-2" right="7.874015748031496E-2" top="0.15748031496062992" bottom="0.31496062992125984" header="0.31496062992125984" footer="0.15748031496062992"/>
      <pageSetup paperSize="9" orientation="landscape" r:id="rId3"/>
    </customSheetView>
  </customSheetViews>
  <mergeCells count="10">
    <mergeCell ref="C17:C24"/>
    <mergeCell ref="E17:E24"/>
    <mergeCell ref="F17:F24"/>
    <mergeCell ref="H22:N25"/>
    <mergeCell ref="L10:N10"/>
    <mergeCell ref="E30:F30"/>
    <mergeCell ref="E14:F14"/>
    <mergeCell ref="H14:N14"/>
    <mergeCell ref="H15:N21"/>
    <mergeCell ref="H26:N27"/>
  </mergeCells>
  <hyperlinks>
    <hyperlink ref="L10" location="Inhalt!A1" display="Zurück zum Inhaltsverzeichnis" xr:uid="{00000000-0004-0000-37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15"/>
  <dimension ref="B1:P82"/>
  <sheetViews>
    <sheetView workbookViewId="0"/>
  </sheetViews>
  <sheetFormatPr baseColWidth="10" defaultColWidth="9.140625" defaultRowHeight="15" x14ac:dyDescent="0.25"/>
  <cols>
    <col min="1" max="1" width="2.85546875" customWidth="1"/>
    <col min="2" max="2" width="9.5703125" customWidth="1"/>
    <col min="3" max="4" width="10.7109375" customWidth="1"/>
    <col min="5" max="5" width="12.140625" customWidth="1"/>
    <col min="6" max="6" width="19.85546875" customWidth="1"/>
    <col min="7" max="7" width="11.28515625" customWidth="1"/>
    <col min="8" max="12" width="10.7109375" customWidth="1"/>
    <col min="13" max="13" width="11.5703125" customWidth="1"/>
    <col min="14" max="14" width="9.140625" customWidth="1"/>
    <col min="16" max="16" width="10.140625" bestFit="1" customWidth="1"/>
  </cols>
  <sheetData>
    <row r="1" spans="2:13" ht="14.25" customHeight="1" x14ac:dyDescent="0.25">
      <c r="B1" s="36"/>
    </row>
    <row r="2" spans="2:13" ht="15" customHeight="1" x14ac:dyDescent="0.3">
      <c r="B2" s="3"/>
      <c r="C2" s="4"/>
      <c r="D2" s="4"/>
      <c r="E2" s="4"/>
      <c r="F2" s="4"/>
      <c r="G2" s="4"/>
    </row>
    <row r="3" spans="2:13" ht="15" customHeight="1" x14ac:dyDescent="0.25">
      <c r="B3" s="62" t="s">
        <v>1239</v>
      </c>
      <c r="C3" s="74"/>
      <c r="D3" s="62"/>
      <c r="E3" s="74"/>
      <c r="F3" s="62"/>
      <c r="G3" s="62"/>
      <c r="H3" s="62"/>
      <c r="I3" s="74"/>
      <c r="J3" s="74"/>
      <c r="K3" s="74"/>
    </row>
    <row r="4" spans="2:13" ht="18" x14ac:dyDescent="0.25">
      <c r="B4" s="533" t="s">
        <v>722</v>
      </c>
      <c r="C4" s="74"/>
      <c r="D4" s="62"/>
      <c r="E4" s="62"/>
      <c r="F4" s="74"/>
      <c r="G4" s="74"/>
      <c r="H4" s="74"/>
      <c r="I4" s="74"/>
      <c r="J4" s="74"/>
      <c r="K4" s="153"/>
    </row>
    <row r="5" spans="2:13" ht="15.75" x14ac:dyDescent="0.25">
      <c r="B5" s="6"/>
      <c r="C5" s="74"/>
      <c r="D5" s="6"/>
      <c r="E5" s="6"/>
      <c r="F5" s="74"/>
      <c r="G5" s="74"/>
      <c r="H5" s="74"/>
      <c r="I5" s="74"/>
      <c r="J5" s="74"/>
      <c r="K5" s="153"/>
    </row>
    <row r="6" spans="2:13" ht="15" customHeight="1" x14ac:dyDescent="0.25">
      <c r="B6" s="74"/>
      <c r="C6" s="74"/>
      <c r="D6" s="6"/>
      <c r="E6" s="6"/>
      <c r="F6" s="74"/>
      <c r="G6" s="74"/>
      <c r="H6" s="74"/>
      <c r="I6" s="74"/>
      <c r="J6" s="74"/>
      <c r="K6" s="44"/>
      <c r="L6" s="144"/>
      <c r="M6" s="144"/>
    </row>
    <row r="7" spans="2:13" ht="15.75" x14ac:dyDescent="0.25">
      <c r="B7" s="206" t="s">
        <v>947</v>
      </c>
      <c r="C7" s="77"/>
      <c r="D7" s="206"/>
      <c r="E7" s="206"/>
      <c r="F7" s="77"/>
      <c r="G7" s="77"/>
      <c r="H7" s="74"/>
      <c r="I7" s="74"/>
      <c r="J7" s="74"/>
      <c r="K7" s="41"/>
      <c r="L7" s="144"/>
      <c r="M7" s="144"/>
    </row>
    <row r="8" spans="2:13" ht="15.75" x14ac:dyDescent="0.25">
      <c r="B8" s="74" t="s">
        <v>3388</v>
      </c>
      <c r="C8" s="77"/>
      <c r="D8" s="206"/>
      <c r="E8" s="206"/>
      <c r="F8" s="77"/>
      <c r="G8" s="77"/>
      <c r="H8" s="74"/>
      <c r="I8" s="6"/>
      <c r="J8" s="6"/>
      <c r="K8" s="41" t="str">
        <f>Inhalt!$C$7</f>
        <v>V. OncoBox: N1.1.1 (231215)</v>
      </c>
      <c r="L8" s="144"/>
      <c r="M8" s="144"/>
    </row>
    <row r="9" spans="2:13" ht="15.75" x14ac:dyDescent="0.25">
      <c r="C9" s="74"/>
      <c r="D9" s="74"/>
      <c r="E9" s="74"/>
      <c r="F9" s="74"/>
      <c r="G9" s="74"/>
      <c r="H9" s="74"/>
      <c r="I9" s="6"/>
      <c r="J9" s="6"/>
      <c r="K9" s="41" t="str">
        <f>Inhalt!$C$8</f>
        <v>V. Spezifikation: N1.1.1 (231215)</v>
      </c>
      <c r="L9" s="144"/>
      <c r="M9" s="144"/>
    </row>
    <row r="10" spans="2:13" ht="30" customHeight="1" x14ac:dyDescent="0.25">
      <c r="C10" s="74"/>
      <c r="D10" s="74"/>
      <c r="E10" s="74"/>
      <c r="F10" s="74"/>
      <c r="G10" s="74"/>
      <c r="H10" s="74"/>
      <c r="I10" s="74"/>
      <c r="J10" s="74"/>
      <c r="K10" s="1590" t="s">
        <v>1735</v>
      </c>
      <c r="L10" s="1591"/>
      <c r="M10" s="1591"/>
    </row>
    <row r="11" spans="2:13" x14ac:dyDescent="0.25">
      <c r="I11" s="144"/>
      <c r="J11" s="144"/>
      <c r="L11" s="144"/>
      <c r="M11" s="144"/>
    </row>
    <row r="12" spans="2:13" x14ac:dyDescent="0.25">
      <c r="B12" s="84"/>
      <c r="I12" s="144"/>
      <c r="J12" s="144"/>
      <c r="K12" s="144"/>
      <c r="L12" s="144"/>
      <c r="M12" s="144"/>
    </row>
    <row r="13" spans="2:13" ht="15" customHeight="1" x14ac:dyDescent="0.25">
      <c r="B13" s="84"/>
      <c r="I13" s="144"/>
      <c r="J13" s="144"/>
      <c r="K13" s="144"/>
      <c r="L13" s="144"/>
      <c r="M13" s="144"/>
    </row>
    <row r="14" spans="2:13" ht="21.75" customHeight="1" x14ac:dyDescent="0.25">
      <c r="B14" s="42" t="s">
        <v>3390</v>
      </c>
      <c r="C14" s="38"/>
      <c r="D14" s="38"/>
      <c r="E14" s="39"/>
      <c r="F14" s="39"/>
      <c r="G14" s="39"/>
      <c r="H14" s="40"/>
      <c r="I14" s="40"/>
      <c r="J14" s="40"/>
      <c r="K14" s="40"/>
      <c r="L14" s="40"/>
      <c r="M14" s="13"/>
    </row>
    <row r="15" spans="2:13" ht="14.25" customHeight="1" x14ac:dyDescent="0.25">
      <c r="B15" s="2183" t="s">
        <v>936</v>
      </c>
      <c r="C15" s="2183"/>
      <c r="D15" s="2183"/>
      <c r="E15" s="2183"/>
      <c r="F15" s="345" t="s">
        <v>927</v>
      </c>
      <c r="G15" s="346"/>
      <c r="H15" s="2183" t="s">
        <v>928</v>
      </c>
      <c r="I15" s="2184"/>
      <c r="J15" s="2184"/>
      <c r="K15" s="2184"/>
      <c r="L15" s="2184"/>
      <c r="M15" s="2184"/>
    </row>
    <row r="16" spans="2:13" ht="67.900000000000006" customHeight="1" x14ac:dyDescent="0.25">
      <c r="B16" s="1197" t="s">
        <v>1086</v>
      </c>
      <c r="C16" s="1197"/>
      <c r="D16" s="1197"/>
      <c r="E16" s="1197"/>
      <c r="F16" s="386" t="s">
        <v>3389</v>
      </c>
      <c r="G16" s="401">
        <v>11</v>
      </c>
      <c r="H16" s="1197" t="s">
        <v>929</v>
      </c>
      <c r="I16" s="1659"/>
      <c r="J16" s="1659"/>
      <c r="K16" s="1659"/>
      <c r="L16" s="1659"/>
      <c r="M16" s="1659"/>
    </row>
    <row r="17" spans="2:16" ht="37.5" customHeight="1" x14ac:dyDescent="0.25">
      <c r="B17" s="1659" t="s">
        <v>932</v>
      </c>
      <c r="C17" s="1659"/>
      <c r="D17" s="1659"/>
      <c r="E17" s="1659"/>
      <c r="F17" s="386" t="s">
        <v>3391</v>
      </c>
      <c r="G17" s="401">
        <v>0</v>
      </c>
      <c r="H17" s="1197" t="s">
        <v>3392</v>
      </c>
      <c r="I17" s="1659"/>
      <c r="J17" s="1659"/>
      <c r="K17" s="1659"/>
      <c r="L17" s="1659"/>
      <c r="M17" s="1659"/>
    </row>
    <row r="18" spans="2:16" ht="37.5" customHeight="1" x14ac:dyDescent="0.25">
      <c r="B18" s="1659" t="s">
        <v>924</v>
      </c>
      <c r="C18" s="1659"/>
      <c r="D18" s="1659"/>
      <c r="E18" s="1659"/>
      <c r="F18" s="387" t="s">
        <v>933</v>
      </c>
      <c r="G18" s="401">
        <v>0</v>
      </c>
      <c r="H18" s="1197" t="s">
        <v>3393</v>
      </c>
      <c r="I18" s="1197"/>
      <c r="J18" s="1197"/>
      <c r="K18" s="1197"/>
      <c r="L18" s="1197"/>
      <c r="M18" s="1197"/>
    </row>
    <row r="19" spans="2:16" ht="17.25" customHeight="1" x14ac:dyDescent="0.25">
      <c r="B19" s="1659" t="s">
        <v>3394</v>
      </c>
      <c r="C19" s="1659"/>
      <c r="D19" s="1659"/>
      <c r="E19" s="1659"/>
      <c r="F19" s="388" t="s">
        <v>931</v>
      </c>
      <c r="G19" s="401">
        <v>0</v>
      </c>
      <c r="H19" s="1197" t="s">
        <v>934</v>
      </c>
      <c r="I19" s="1659"/>
      <c r="J19" s="1659"/>
      <c r="K19" s="1659"/>
      <c r="L19" s="1659"/>
      <c r="M19" s="1659"/>
    </row>
    <row r="20" spans="2:16" ht="36" customHeight="1" x14ac:dyDescent="0.25">
      <c r="B20" s="1197" t="s">
        <v>3395</v>
      </c>
      <c r="C20" s="1197"/>
      <c r="D20" s="1197"/>
      <c r="E20" s="1197"/>
      <c r="F20" s="388" t="s">
        <v>930</v>
      </c>
      <c r="G20" s="401">
        <v>0</v>
      </c>
      <c r="H20" s="1197"/>
      <c r="I20" s="1659"/>
      <c r="J20" s="1659"/>
      <c r="K20" s="1659"/>
      <c r="L20" s="1659"/>
      <c r="M20" s="1659"/>
    </row>
    <row r="21" spans="2:16" ht="34.5" customHeight="1" x14ac:dyDescent="0.25">
      <c r="B21" s="1197" t="s">
        <v>3396</v>
      </c>
      <c r="C21" s="1659"/>
      <c r="D21" s="1659"/>
      <c r="E21" s="1659"/>
      <c r="F21" s="386" t="s">
        <v>1214</v>
      </c>
      <c r="G21" s="616">
        <v>0</v>
      </c>
      <c r="H21" s="1659"/>
      <c r="I21" s="1659"/>
      <c r="J21" s="1659"/>
      <c r="K21" s="1659"/>
      <c r="L21" s="1659"/>
      <c r="M21" s="1659"/>
    </row>
    <row r="22" spans="2:16" ht="50.25" customHeight="1" x14ac:dyDescent="0.25">
      <c r="B22" s="1197" t="s">
        <v>1099</v>
      </c>
      <c r="C22" s="1197"/>
      <c r="D22" s="1197"/>
      <c r="E22" s="1197"/>
      <c r="F22" s="468" t="s">
        <v>2619</v>
      </c>
      <c r="G22" s="616">
        <v>0</v>
      </c>
      <c r="H22" s="1197" t="s">
        <v>977</v>
      </c>
      <c r="I22" s="1659"/>
      <c r="J22" s="1659"/>
      <c r="K22" s="1659"/>
      <c r="L22" s="1659"/>
      <c r="M22" s="1659"/>
    </row>
    <row r="23" spans="2:16" ht="43.5" customHeight="1" x14ac:dyDescent="0.25">
      <c r="B23" s="2188" t="s">
        <v>3397</v>
      </c>
      <c r="C23" s="2189"/>
      <c r="D23" s="2189"/>
      <c r="E23" s="2189"/>
      <c r="F23" s="352"/>
      <c r="G23" s="433">
        <f>G16-(SUM(G17:G22))</f>
        <v>11</v>
      </c>
      <c r="H23" s="2189"/>
      <c r="I23" s="2189"/>
      <c r="J23" s="2189"/>
      <c r="K23" s="2189"/>
      <c r="L23" s="2189"/>
      <c r="M23" s="2189"/>
    </row>
    <row r="24" spans="2:16" ht="12" customHeight="1" x14ac:dyDescent="0.25">
      <c r="B24" s="45"/>
      <c r="C24" s="45"/>
      <c r="D24" s="45"/>
      <c r="E24" s="45"/>
      <c r="F24" s="45"/>
      <c r="G24" s="45"/>
      <c r="H24" s="45"/>
      <c r="I24" s="45"/>
      <c r="J24" s="45"/>
      <c r="K24" s="45"/>
      <c r="L24" s="45"/>
      <c r="M24" s="45"/>
    </row>
    <row r="25" spans="2:16" ht="18.75" customHeight="1" x14ac:dyDescent="0.25">
      <c r="B25" s="43" t="s">
        <v>3398</v>
      </c>
      <c r="C25" s="45"/>
      <c r="D25" s="45"/>
      <c r="E25" s="45"/>
      <c r="F25" s="45"/>
      <c r="G25" s="45"/>
      <c r="H25" s="45"/>
      <c r="I25" s="45"/>
      <c r="J25" s="45"/>
      <c r="K25" s="45"/>
      <c r="L25" s="45"/>
      <c r="M25" s="45"/>
    </row>
    <row r="26" spans="2:16" ht="104.25" customHeight="1" x14ac:dyDescent="0.25">
      <c r="B26" s="2177" t="s">
        <v>940</v>
      </c>
      <c r="C26" s="2178"/>
      <c r="D26" s="2178"/>
      <c r="E26" s="2178"/>
      <c r="F26" s="2179" t="s">
        <v>3399</v>
      </c>
      <c r="G26" s="2180"/>
      <c r="H26" s="2180"/>
      <c r="I26" s="2180"/>
      <c r="J26" s="2180"/>
      <c r="K26" s="2180"/>
      <c r="L26" s="2180"/>
      <c r="M26" s="2180"/>
    </row>
    <row r="27" spans="2:16" ht="36.75" customHeight="1" x14ac:dyDescent="0.25">
      <c r="B27" s="2181" t="s">
        <v>3400</v>
      </c>
      <c r="C27" s="2182"/>
      <c r="D27" s="2182"/>
      <c r="E27" s="2182"/>
      <c r="F27" s="2181" t="s">
        <v>1215</v>
      </c>
      <c r="G27" s="2182"/>
      <c r="H27" s="2182"/>
      <c r="I27" s="2182"/>
      <c r="J27" s="2182"/>
      <c r="K27" s="2182"/>
      <c r="L27" s="2182"/>
      <c r="M27" s="2182"/>
      <c r="P27" s="467"/>
    </row>
    <row r="28" spans="2:16" ht="57.75" customHeight="1" x14ac:dyDescent="0.25">
      <c r="B28" s="2190" t="s">
        <v>3401</v>
      </c>
      <c r="C28" s="2191"/>
      <c r="D28" s="2191"/>
      <c r="E28" s="2191"/>
      <c r="F28" s="2190" t="s">
        <v>2590</v>
      </c>
      <c r="G28" s="2178"/>
      <c r="H28" s="2178"/>
      <c r="I28" s="2178"/>
      <c r="J28" s="2178"/>
      <c r="K28" s="2178"/>
      <c r="L28" s="2178"/>
      <c r="M28" s="2178"/>
    </row>
    <row r="29" spans="2:16" ht="47.25" customHeight="1" x14ac:dyDescent="0.25">
      <c r="B29" s="2187" t="s">
        <v>3402</v>
      </c>
      <c r="C29" s="2180"/>
      <c r="D29" s="2180"/>
      <c r="E29" s="2180"/>
      <c r="F29" s="2187" t="s">
        <v>2591</v>
      </c>
      <c r="G29" s="2180"/>
      <c r="H29" s="2180"/>
      <c r="I29" s="2180"/>
      <c r="J29" s="2180"/>
      <c r="K29" s="2180"/>
      <c r="L29" s="2180"/>
      <c r="M29" s="2180"/>
    </row>
    <row r="30" spans="2:16" ht="27" customHeight="1" x14ac:dyDescent="0.25">
      <c r="B30" s="2185" t="s">
        <v>3403</v>
      </c>
      <c r="C30" s="2186"/>
      <c r="D30" s="2186"/>
      <c r="E30" s="2186"/>
      <c r="F30" s="2185" t="s">
        <v>2592</v>
      </c>
      <c r="G30" s="2178"/>
      <c r="H30" s="2178"/>
      <c r="I30" s="2178"/>
      <c r="J30" s="2178"/>
      <c r="K30" s="2178"/>
      <c r="L30" s="2178"/>
      <c r="M30" s="2178"/>
    </row>
    <row r="31" spans="2:16" x14ac:dyDescent="0.25">
      <c r="B31" s="44"/>
      <c r="C31" s="44"/>
      <c r="D31" s="44"/>
      <c r="E31" s="98"/>
      <c r="F31" s="98"/>
      <c r="G31" s="98"/>
      <c r="H31" s="44"/>
      <c r="I31" s="45"/>
      <c r="J31" s="45"/>
      <c r="K31" s="45"/>
      <c r="L31" s="45"/>
      <c r="M31" s="45"/>
    </row>
    <row r="32" spans="2:16" ht="26.25" customHeight="1" x14ac:dyDescent="0.25">
      <c r="B32" s="17"/>
      <c r="C32" s="17"/>
      <c r="E32" s="2160" t="s">
        <v>904</v>
      </c>
      <c r="F32" s="2161"/>
      <c r="G32" s="2162"/>
      <c r="H32" s="34"/>
      <c r="I32" s="34"/>
      <c r="J32" s="34"/>
      <c r="K32" s="34"/>
      <c r="L32" s="34"/>
      <c r="M32" s="17"/>
    </row>
    <row r="33" spans="2:13" ht="39" customHeight="1" x14ac:dyDescent="0.25">
      <c r="B33" s="2168"/>
      <c r="C33" s="2163" t="s">
        <v>260</v>
      </c>
      <c r="D33" s="2163" t="s">
        <v>3404</v>
      </c>
      <c r="E33" s="2171" t="s">
        <v>996</v>
      </c>
      <c r="F33" s="2171" t="s">
        <v>262</v>
      </c>
      <c r="G33" s="2164" t="s">
        <v>903</v>
      </c>
      <c r="H33" s="2163" t="s">
        <v>620</v>
      </c>
      <c r="I33" s="2163" t="s">
        <v>694</v>
      </c>
      <c r="J33" s="2163" t="s">
        <v>274</v>
      </c>
      <c r="K33" s="2163" t="s">
        <v>263</v>
      </c>
      <c r="L33" s="2163" t="s">
        <v>264</v>
      </c>
      <c r="M33" s="2165" t="s">
        <v>265</v>
      </c>
    </row>
    <row r="34" spans="2:13" ht="13.5" customHeight="1" x14ac:dyDescent="0.25">
      <c r="B34" s="2169"/>
      <c r="C34" s="2164"/>
      <c r="D34" s="2164"/>
      <c r="E34" s="2172"/>
      <c r="F34" s="2172"/>
      <c r="G34" s="2164"/>
      <c r="H34" s="2164"/>
      <c r="I34" s="2164"/>
      <c r="J34" s="2164"/>
      <c r="K34" s="2164"/>
      <c r="L34" s="2164"/>
      <c r="M34" s="2166"/>
    </row>
    <row r="35" spans="2:13" ht="11.25" customHeight="1" x14ac:dyDescent="0.25">
      <c r="B35" s="2170"/>
      <c r="C35" s="1734"/>
      <c r="D35" s="1734"/>
      <c r="E35" s="1729"/>
      <c r="F35" s="1729"/>
      <c r="G35" s="1734"/>
      <c r="H35" s="1734"/>
      <c r="I35" s="1734"/>
      <c r="J35" s="1734"/>
      <c r="K35" s="1734"/>
      <c r="L35" s="1734"/>
      <c r="M35" s="2167"/>
    </row>
    <row r="36" spans="2:13" ht="15" customHeight="1" x14ac:dyDescent="0.25">
      <c r="B36" s="415">
        <v>1</v>
      </c>
      <c r="C36" s="402">
        <v>39398</v>
      </c>
      <c r="D36" s="405" t="s">
        <v>45</v>
      </c>
      <c r="E36" s="46"/>
      <c r="F36" s="46"/>
      <c r="G36" s="240"/>
      <c r="H36" s="240">
        <v>40913</v>
      </c>
      <c r="I36" s="240">
        <v>41225</v>
      </c>
      <c r="J36" s="240">
        <v>41256</v>
      </c>
      <c r="K36" s="46"/>
      <c r="L36" s="406">
        <v>1826</v>
      </c>
      <c r="M36" s="46">
        <v>1826</v>
      </c>
    </row>
    <row r="37" spans="2:13" ht="14.25" customHeight="1" x14ac:dyDescent="0.25">
      <c r="B37" s="415">
        <v>2</v>
      </c>
      <c r="C37" s="402">
        <v>39398</v>
      </c>
      <c r="D37" s="414" t="s">
        <v>47</v>
      </c>
      <c r="E37" s="46"/>
      <c r="F37" s="46"/>
      <c r="G37" s="46"/>
      <c r="H37" s="240">
        <v>41170</v>
      </c>
      <c r="I37" s="240">
        <v>41225</v>
      </c>
      <c r="J37" s="240"/>
      <c r="K37" s="46"/>
      <c r="L37" s="46">
        <v>1772</v>
      </c>
      <c r="M37" s="46">
        <v>1772</v>
      </c>
    </row>
    <row r="38" spans="2:13" ht="12" customHeight="1" x14ac:dyDescent="0.25">
      <c r="B38" s="415">
        <v>3</v>
      </c>
      <c r="C38" s="402">
        <v>39398</v>
      </c>
      <c r="D38" s="411" t="s">
        <v>22</v>
      </c>
      <c r="E38" s="240">
        <v>40619</v>
      </c>
      <c r="F38" s="46"/>
      <c r="G38" s="46"/>
      <c r="H38" s="240"/>
      <c r="I38" s="240">
        <v>41225</v>
      </c>
      <c r="J38" s="240"/>
      <c r="K38" s="46">
        <v>1221</v>
      </c>
      <c r="L38" s="177"/>
      <c r="M38" s="177">
        <v>1221</v>
      </c>
    </row>
    <row r="39" spans="2:13" ht="15" customHeight="1" x14ac:dyDescent="0.25">
      <c r="B39" s="415">
        <v>4</v>
      </c>
      <c r="C39" s="402">
        <v>39398</v>
      </c>
      <c r="D39" s="411" t="s">
        <v>22</v>
      </c>
      <c r="E39" s="240">
        <v>39540</v>
      </c>
      <c r="F39" s="46"/>
      <c r="G39" s="46"/>
      <c r="H39" s="240"/>
      <c r="I39" s="240">
        <v>41225</v>
      </c>
      <c r="J39" s="240"/>
      <c r="K39" s="46">
        <v>142</v>
      </c>
      <c r="L39" s="46"/>
      <c r="M39" s="46">
        <v>142</v>
      </c>
    </row>
    <row r="40" spans="2:13" ht="13.5" customHeight="1" x14ac:dyDescent="0.25">
      <c r="B40" s="415">
        <v>5</v>
      </c>
      <c r="C40" s="402">
        <v>39398</v>
      </c>
      <c r="D40" s="405" t="s">
        <v>45</v>
      </c>
      <c r="E40" s="389"/>
      <c r="F40" s="46"/>
      <c r="G40" s="49"/>
      <c r="H40" s="240">
        <v>40924</v>
      </c>
      <c r="I40" s="240">
        <v>41225</v>
      </c>
      <c r="J40" s="240">
        <v>41227</v>
      </c>
      <c r="K40" s="46"/>
      <c r="L40" s="406">
        <v>1826</v>
      </c>
      <c r="M40" s="46">
        <v>1826</v>
      </c>
    </row>
    <row r="41" spans="2:13" ht="14.25" customHeight="1" x14ac:dyDescent="0.25">
      <c r="B41" s="415">
        <v>6</v>
      </c>
      <c r="C41" s="402">
        <v>39398</v>
      </c>
      <c r="D41" s="408" t="s">
        <v>22</v>
      </c>
      <c r="E41" s="240">
        <v>39566</v>
      </c>
      <c r="F41" s="240"/>
      <c r="G41" s="240"/>
      <c r="H41" s="46"/>
      <c r="I41" s="240">
        <v>41225</v>
      </c>
      <c r="J41" s="46"/>
      <c r="K41" s="46">
        <v>168</v>
      </c>
      <c r="L41" s="46"/>
      <c r="M41" s="46">
        <v>168</v>
      </c>
    </row>
    <row r="42" spans="2:13" ht="14.25" customHeight="1" x14ac:dyDescent="0.25">
      <c r="B42" s="415">
        <v>7</v>
      </c>
      <c r="C42" s="402">
        <v>39398</v>
      </c>
      <c r="D42" s="408" t="s">
        <v>22</v>
      </c>
      <c r="E42" s="240">
        <v>41219</v>
      </c>
      <c r="F42" s="240"/>
      <c r="G42" s="46"/>
      <c r="H42" s="46"/>
      <c r="I42" s="240">
        <v>41225</v>
      </c>
      <c r="J42" s="46"/>
      <c r="K42" s="46">
        <v>1821</v>
      </c>
      <c r="L42" s="46"/>
      <c r="M42" s="46">
        <v>1821</v>
      </c>
    </row>
    <row r="43" spans="2:13" ht="14.25" customHeight="1" x14ac:dyDescent="0.25">
      <c r="B43" s="415">
        <v>8</v>
      </c>
      <c r="C43" s="402">
        <v>39398</v>
      </c>
      <c r="D43" s="407" t="s">
        <v>47</v>
      </c>
      <c r="E43" s="46"/>
      <c r="F43" s="46"/>
      <c r="G43" s="240"/>
      <c r="H43" s="240">
        <v>41029</v>
      </c>
      <c r="I43" s="240">
        <v>41225</v>
      </c>
      <c r="J43" s="240"/>
      <c r="K43" s="46"/>
      <c r="L43" s="46">
        <v>1631</v>
      </c>
      <c r="M43" s="46">
        <v>1631</v>
      </c>
    </row>
    <row r="44" spans="2:13" ht="14.25" customHeight="1" x14ac:dyDescent="0.25">
      <c r="B44" s="415">
        <v>9</v>
      </c>
      <c r="C44" s="402">
        <v>39398</v>
      </c>
      <c r="D44" s="407" t="s">
        <v>47</v>
      </c>
      <c r="E44" s="409"/>
      <c r="F44" s="409"/>
      <c r="G44" s="409"/>
      <c r="H44" s="240">
        <v>41013</v>
      </c>
      <c r="I44" s="240">
        <v>41225</v>
      </c>
      <c r="J44" s="409"/>
      <c r="K44" s="46"/>
      <c r="L44" s="46">
        <v>1615</v>
      </c>
      <c r="M44" s="46">
        <v>1615</v>
      </c>
    </row>
    <row r="45" spans="2:13" ht="14.25" customHeight="1" x14ac:dyDescent="0.25">
      <c r="B45" s="415">
        <v>10</v>
      </c>
      <c r="C45" s="402">
        <v>39398</v>
      </c>
      <c r="D45" s="407" t="s">
        <v>47</v>
      </c>
      <c r="E45" s="409"/>
      <c r="F45" s="409"/>
      <c r="G45" s="409"/>
      <c r="H45" s="617">
        <v>39513</v>
      </c>
      <c r="I45" s="240">
        <v>41225</v>
      </c>
      <c r="J45" s="409"/>
      <c r="K45" s="46"/>
      <c r="L45" s="46">
        <v>115</v>
      </c>
      <c r="M45" s="46">
        <v>115</v>
      </c>
    </row>
    <row r="46" spans="2:13" ht="12.75" customHeight="1" x14ac:dyDescent="0.25">
      <c r="B46" s="415">
        <v>11</v>
      </c>
      <c r="C46" s="402">
        <v>39398</v>
      </c>
      <c r="D46" s="411" t="s">
        <v>22</v>
      </c>
      <c r="E46" s="253"/>
      <c r="F46" s="240">
        <v>39812</v>
      </c>
      <c r="G46" s="46"/>
      <c r="H46" s="46"/>
      <c r="I46" s="240">
        <v>41225</v>
      </c>
      <c r="J46" s="46"/>
      <c r="K46" s="46">
        <v>414</v>
      </c>
      <c r="L46" s="177"/>
      <c r="M46" s="177">
        <v>414</v>
      </c>
    </row>
    <row r="47" spans="2:13" ht="12.75" customHeight="1" x14ac:dyDescent="0.25">
      <c r="B47" s="404"/>
      <c r="C47" s="38"/>
      <c r="D47" s="38"/>
      <c r="E47" s="39"/>
      <c r="F47" s="39"/>
      <c r="G47" s="39"/>
      <c r="H47" s="40"/>
      <c r="I47" s="40"/>
      <c r="J47" s="40"/>
      <c r="K47" s="40"/>
      <c r="L47" s="40"/>
      <c r="M47" s="13"/>
    </row>
    <row r="48" spans="2:13" ht="12.75" customHeight="1" x14ac:dyDescent="0.25">
      <c r="B48" s="41"/>
      <c r="C48" s="41"/>
      <c r="D48" s="41"/>
      <c r="E48" s="41"/>
      <c r="F48" s="41"/>
      <c r="G48" s="41"/>
      <c r="H48" s="41"/>
      <c r="I48" s="41"/>
      <c r="J48" s="41"/>
      <c r="K48" s="41"/>
      <c r="L48" s="41"/>
      <c r="M48" s="41"/>
    </row>
    <row r="49" spans="2:13" x14ac:dyDescent="0.25">
      <c r="B49" s="2173" t="s">
        <v>943</v>
      </c>
      <c r="C49" s="2173"/>
      <c r="D49" s="2173"/>
      <c r="E49" s="2173"/>
      <c r="F49" s="2173"/>
      <c r="G49" s="2173"/>
      <c r="H49" s="2173"/>
      <c r="I49" s="2173"/>
      <c r="J49" s="2173"/>
      <c r="K49" s="2173"/>
      <c r="L49" s="2173"/>
      <c r="M49" s="2173"/>
    </row>
    <row r="50" spans="2:13" ht="15" customHeight="1" x14ac:dyDescent="0.25">
      <c r="B50" s="44" t="s">
        <v>3405</v>
      </c>
      <c r="C50" s="44"/>
      <c r="D50" s="44"/>
      <c r="E50" s="44"/>
      <c r="F50" s="44"/>
      <c r="G50" s="44"/>
      <c r="H50" s="44"/>
      <c r="I50" s="44"/>
      <c r="J50" s="44"/>
      <c r="K50" s="44"/>
      <c r="L50" s="44"/>
      <c r="M50" s="44"/>
    </row>
    <row r="51" spans="2:13" ht="12" customHeight="1" x14ac:dyDescent="0.25">
      <c r="B51" s="41"/>
      <c r="C51" s="41"/>
      <c r="D51" s="41"/>
      <c r="E51" s="41"/>
      <c r="F51" s="41"/>
      <c r="G51" s="41"/>
      <c r="H51" s="41"/>
      <c r="I51" s="41"/>
      <c r="J51" s="41"/>
      <c r="K51" s="41"/>
      <c r="L51" s="41"/>
      <c r="M51" s="41"/>
    </row>
    <row r="52" spans="2:13" ht="27.75" customHeight="1" x14ac:dyDescent="0.25">
      <c r="B52" s="17"/>
      <c r="C52" s="17"/>
      <c r="E52" s="2160" t="s">
        <v>904</v>
      </c>
      <c r="F52" s="2161"/>
      <c r="G52" s="2162"/>
      <c r="I52" s="34"/>
      <c r="J52" s="34"/>
      <c r="K52" s="34"/>
      <c r="L52" s="34"/>
      <c r="M52" s="34"/>
    </row>
    <row r="53" spans="2:13" ht="13.5" customHeight="1" x14ac:dyDescent="0.25">
      <c r="B53" s="2168"/>
      <c r="C53" s="2163" t="s">
        <v>260</v>
      </c>
      <c r="D53" s="2163" t="s">
        <v>3404</v>
      </c>
      <c r="E53" s="2171" t="s">
        <v>996</v>
      </c>
      <c r="F53" s="2171" t="s">
        <v>262</v>
      </c>
      <c r="G53" s="2164" t="s">
        <v>903</v>
      </c>
      <c r="H53" s="2163" t="s">
        <v>273</v>
      </c>
      <c r="I53" s="2163" t="s">
        <v>694</v>
      </c>
      <c r="J53" s="2163" t="s">
        <v>274</v>
      </c>
      <c r="K53" s="2163" t="s">
        <v>263</v>
      </c>
      <c r="L53" s="2163" t="s">
        <v>264</v>
      </c>
      <c r="M53" s="2165" t="s">
        <v>265</v>
      </c>
    </row>
    <row r="54" spans="2:13" ht="22.5" customHeight="1" x14ac:dyDescent="0.25">
      <c r="B54" s="2169"/>
      <c r="C54" s="2164"/>
      <c r="D54" s="2164"/>
      <c r="E54" s="2172"/>
      <c r="F54" s="2172"/>
      <c r="G54" s="2164"/>
      <c r="H54" s="2164"/>
      <c r="I54" s="2164"/>
      <c r="J54" s="2164"/>
      <c r="K54" s="2164"/>
      <c r="L54" s="2164"/>
      <c r="M54" s="2166"/>
    </row>
    <row r="55" spans="2:13" ht="24" customHeight="1" x14ac:dyDescent="0.25">
      <c r="B55" s="2170"/>
      <c r="C55" s="1734"/>
      <c r="D55" s="1734"/>
      <c r="E55" s="1729"/>
      <c r="F55" s="1729"/>
      <c r="G55" s="1734"/>
      <c r="H55" s="1734"/>
      <c r="I55" s="1734"/>
      <c r="J55" s="1734"/>
      <c r="K55" s="1734"/>
      <c r="L55" s="1734"/>
      <c r="M55" s="2167"/>
    </row>
    <row r="56" spans="2:13" ht="12.95" customHeight="1" x14ac:dyDescent="0.25">
      <c r="B56" s="415">
        <v>10</v>
      </c>
      <c r="C56" s="402">
        <v>39398</v>
      </c>
      <c r="D56" s="407" t="s">
        <v>47</v>
      </c>
      <c r="E56" s="409"/>
      <c r="F56" s="409"/>
      <c r="G56" s="46"/>
      <c r="H56" s="617">
        <v>39513</v>
      </c>
      <c r="I56" s="240">
        <v>41225</v>
      </c>
      <c r="J56" s="409"/>
      <c r="K56" s="46"/>
      <c r="L56" s="410">
        <v>115</v>
      </c>
      <c r="M56" s="46">
        <v>115</v>
      </c>
    </row>
    <row r="57" spans="2:13" ht="12.95" customHeight="1" x14ac:dyDescent="0.25">
      <c r="B57" s="415">
        <v>4</v>
      </c>
      <c r="C57" s="402">
        <v>39398</v>
      </c>
      <c r="D57" s="411" t="s">
        <v>22</v>
      </c>
      <c r="E57" s="240">
        <v>39540</v>
      </c>
      <c r="F57" s="46"/>
      <c r="G57" s="46"/>
      <c r="H57" s="240"/>
      <c r="I57" s="240">
        <v>41225</v>
      </c>
      <c r="J57" s="240"/>
      <c r="K57" s="476">
        <v>142</v>
      </c>
      <c r="L57" s="46"/>
      <c r="M57" s="46">
        <v>142</v>
      </c>
    </row>
    <row r="58" spans="2:13" ht="12.95" customHeight="1" x14ac:dyDescent="0.25">
      <c r="B58" s="415">
        <v>6</v>
      </c>
      <c r="C58" s="402">
        <v>39398</v>
      </c>
      <c r="D58" s="411" t="s">
        <v>22</v>
      </c>
      <c r="E58" s="240">
        <v>39566</v>
      </c>
      <c r="F58" s="240"/>
      <c r="G58" s="240"/>
      <c r="H58" s="46"/>
      <c r="I58" s="240">
        <v>41225</v>
      </c>
      <c r="J58" s="46"/>
      <c r="K58" s="476">
        <v>168</v>
      </c>
      <c r="L58" s="46"/>
      <c r="M58" s="46">
        <v>168</v>
      </c>
    </row>
    <row r="59" spans="2:13" ht="12.95" customHeight="1" x14ac:dyDescent="0.25">
      <c r="B59" s="415">
        <v>11</v>
      </c>
      <c r="C59" s="402">
        <v>39398</v>
      </c>
      <c r="D59" s="411" t="s">
        <v>22</v>
      </c>
      <c r="E59" s="253"/>
      <c r="F59" s="240">
        <v>39812</v>
      </c>
      <c r="G59" s="46"/>
      <c r="H59" s="46"/>
      <c r="I59" s="240">
        <v>41225</v>
      </c>
      <c r="J59" s="46"/>
      <c r="K59" s="476">
        <v>414</v>
      </c>
      <c r="L59" s="177"/>
      <c r="M59" s="177">
        <v>414</v>
      </c>
    </row>
    <row r="60" spans="2:13" ht="12.95" customHeight="1" x14ac:dyDescent="0.25">
      <c r="B60" s="415">
        <v>3</v>
      </c>
      <c r="C60" s="402">
        <v>39398</v>
      </c>
      <c r="D60" s="411" t="s">
        <v>22</v>
      </c>
      <c r="E60" s="341">
        <v>40619</v>
      </c>
      <c r="F60" s="46"/>
      <c r="G60" s="46"/>
      <c r="H60" s="240"/>
      <c r="I60" s="240">
        <v>41225</v>
      </c>
      <c r="J60" s="240"/>
      <c r="K60" s="476">
        <v>1221</v>
      </c>
      <c r="L60" s="177"/>
      <c r="M60" s="177">
        <v>1221</v>
      </c>
    </row>
    <row r="61" spans="2:13" ht="12.95" customHeight="1" x14ac:dyDescent="0.25">
      <c r="B61" s="415">
        <v>9</v>
      </c>
      <c r="C61" s="402">
        <v>39398</v>
      </c>
      <c r="D61" s="407" t="s">
        <v>47</v>
      </c>
      <c r="E61" s="409"/>
      <c r="F61" s="409"/>
      <c r="G61" s="409"/>
      <c r="H61" s="240">
        <v>41013</v>
      </c>
      <c r="I61" s="240">
        <v>41225</v>
      </c>
      <c r="J61" s="409"/>
      <c r="K61" s="46"/>
      <c r="L61" s="410">
        <v>1615</v>
      </c>
      <c r="M61" s="46">
        <v>1615</v>
      </c>
    </row>
    <row r="62" spans="2:13" ht="12.95" customHeight="1" x14ac:dyDescent="0.25">
      <c r="B62" s="415">
        <v>8</v>
      </c>
      <c r="C62" s="402">
        <v>39398</v>
      </c>
      <c r="D62" s="407" t="s">
        <v>47</v>
      </c>
      <c r="E62" s="46"/>
      <c r="F62" s="46"/>
      <c r="G62" s="240"/>
      <c r="H62" s="240">
        <v>41029</v>
      </c>
      <c r="I62" s="240">
        <v>41225</v>
      </c>
      <c r="J62" s="240"/>
      <c r="K62" s="46"/>
      <c r="L62" s="410">
        <v>1631</v>
      </c>
      <c r="M62" s="46">
        <v>1631</v>
      </c>
    </row>
    <row r="63" spans="2:13" ht="12.95" customHeight="1" x14ac:dyDescent="0.25">
      <c r="B63" s="415">
        <v>2</v>
      </c>
      <c r="C63" s="402">
        <v>39398</v>
      </c>
      <c r="D63" s="407" t="s">
        <v>47</v>
      </c>
      <c r="E63" s="46"/>
      <c r="F63" s="46"/>
      <c r="G63" s="46"/>
      <c r="H63" s="240">
        <v>41170</v>
      </c>
      <c r="I63" s="240">
        <v>41225</v>
      </c>
      <c r="J63" s="240"/>
      <c r="K63" s="46"/>
      <c r="L63" s="410">
        <v>1772</v>
      </c>
      <c r="M63" s="46">
        <v>1772</v>
      </c>
    </row>
    <row r="64" spans="2:13" ht="12.95" customHeight="1" x14ac:dyDescent="0.25">
      <c r="B64" s="415">
        <v>7</v>
      </c>
      <c r="C64" s="402">
        <v>39398</v>
      </c>
      <c r="D64" s="408" t="s">
        <v>22</v>
      </c>
      <c r="E64" s="240">
        <v>41219</v>
      </c>
      <c r="F64" s="240"/>
      <c r="G64" s="46"/>
      <c r="H64" s="46"/>
      <c r="I64" s="240">
        <v>41225</v>
      </c>
      <c r="J64" s="46"/>
      <c r="K64" s="476">
        <v>1821</v>
      </c>
      <c r="L64" s="46"/>
      <c r="M64" s="46">
        <v>1821</v>
      </c>
    </row>
    <row r="65" spans="2:13" ht="12.95" customHeight="1" x14ac:dyDescent="0.25">
      <c r="B65" s="415">
        <v>1</v>
      </c>
      <c r="C65" s="402">
        <v>39398</v>
      </c>
      <c r="D65" s="412" t="s">
        <v>45</v>
      </c>
      <c r="E65" s="46"/>
      <c r="F65" s="46"/>
      <c r="G65" s="240"/>
      <c r="H65" s="240">
        <v>40913</v>
      </c>
      <c r="I65" s="240">
        <v>41225</v>
      </c>
      <c r="J65" s="240">
        <v>41256</v>
      </c>
      <c r="K65" s="46"/>
      <c r="L65" s="410">
        <v>1826</v>
      </c>
      <c r="M65" s="46">
        <v>1826</v>
      </c>
    </row>
    <row r="66" spans="2:13" x14ac:dyDescent="0.25">
      <c r="B66" s="415">
        <v>5</v>
      </c>
      <c r="C66" s="402">
        <v>39398</v>
      </c>
      <c r="D66" s="405" t="s">
        <v>45</v>
      </c>
      <c r="E66" s="46"/>
      <c r="F66" s="46"/>
      <c r="G66" s="49"/>
      <c r="H66" s="240">
        <v>40924</v>
      </c>
      <c r="I66" s="240">
        <v>41225</v>
      </c>
      <c r="J66" s="240">
        <v>41227</v>
      </c>
      <c r="K66" s="46"/>
      <c r="L66" s="410">
        <v>1826</v>
      </c>
      <c r="M66" s="46">
        <v>1826</v>
      </c>
    </row>
    <row r="67" spans="2:13" x14ac:dyDescent="0.25">
      <c r="C67" s="403"/>
      <c r="D67" s="403"/>
      <c r="E67" s="241"/>
      <c r="F67" s="241"/>
      <c r="G67" s="241"/>
      <c r="H67" s="241"/>
      <c r="I67" s="403"/>
      <c r="J67" s="403"/>
      <c r="K67" s="403"/>
      <c r="M67" s="241"/>
    </row>
    <row r="68" spans="2:13" x14ac:dyDescent="0.25">
      <c r="B68" s="2173" t="s">
        <v>944</v>
      </c>
      <c r="C68" s="2173"/>
      <c r="D68" s="2173"/>
      <c r="E68" s="2173"/>
      <c r="F68" s="2173"/>
      <c r="G68" s="2173"/>
      <c r="H68" s="2173"/>
      <c r="I68" s="2173"/>
      <c r="J68" s="2173"/>
      <c r="K68" s="2173"/>
      <c r="L68" s="2173"/>
      <c r="M68" s="2173"/>
    </row>
    <row r="69" spans="2:13" x14ac:dyDescent="0.25">
      <c r="B69" s="44" t="s">
        <v>905</v>
      </c>
      <c r="C69" s="219"/>
      <c r="D69" s="219"/>
      <c r="E69" s="219"/>
      <c r="F69" s="219"/>
      <c r="G69" s="219"/>
      <c r="H69" s="219"/>
      <c r="I69" s="219"/>
      <c r="J69" s="219"/>
      <c r="K69" s="219"/>
      <c r="L69" s="219"/>
      <c r="M69" s="219"/>
    </row>
    <row r="70" spans="2:13" ht="3.75" customHeight="1" x14ac:dyDescent="0.25">
      <c r="C70" s="274"/>
      <c r="D70" s="274"/>
    </row>
    <row r="71" spans="2:13" ht="63.75" customHeight="1" x14ac:dyDescent="0.25">
      <c r="B71" s="431" t="s">
        <v>266</v>
      </c>
      <c r="C71" s="431" t="s">
        <v>260</v>
      </c>
      <c r="D71" s="431" t="s">
        <v>3404</v>
      </c>
      <c r="E71" s="431" t="s">
        <v>267</v>
      </c>
      <c r="F71" s="431" t="s">
        <v>925</v>
      </c>
      <c r="G71" s="431" t="s">
        <v>983</v>
      </c>
      <c r="H71" s="431" t="s">
        <v>269</v>
      </c>
      <c r="I71" s="431" t="s">
        <v>270</v>
      </c>
      <c r="J71" s="431" t="s">
        <v>694</v>
      </c>
      <c r="K71" s="413" t="s">
        <v>271</v>
      </c>
      <c r="L71" s="347"/>
      <c r="M71" s="241"/>
    </row>
    <row r="72" spans="2:13" ht="12.95" customHeight="1" x14ac:dyDescent="0.25">
      <c r="B72" s="415">
        <v>10</v>
      </c>
      <c r="C72" s="240">
        <v>39398</v>
      </c>
      <c r="D72" s="407" t="s">
        <v>47</v>
      </c>
      <c r="E72" s="46">
        <v>1</v>
      </c>
      <c r="F72" s="46">
        <v>115</v>
      </c>
      <c r="G72" s="46">
        <v>0</v>
      </c>
      <c r="H72" s="46">
        <v>11</v>
      </c>
      <c r="I72" s="47">
        <v>1</v>
      </c>
      <c r="J72" s="240">
        <v>41225</v>
      </c>
      <c r="K72" s="47">
        <v>1</v>
      </c>
      <c r="L72" s="416"/>
      <c r="M72" s="342">
        <v>0.31506849315068491</v>
      </c>
    </row>
    <row r="73" spans="2:13" ht="12.95" customHeight="1" x14ac:dyDescent="0.25">
      <c r="B73" s="415">
        <v>4</v>
      </c>
      <c r="C73" s="240">
        <v>39398</v>
      </c>
      <c r="D73" s="408" t="s">
        <v>22</v>
      </c>
      <c r="E73" s="46">
        <v>2</v>
      </c>
      <c r="F73" s="46">
        <v>142</v>
      </c>
      <c r="G73" s="46">
        <v>1</v>
      </c>
      <c r="H73" s="46">
        <v>10</v>
      </c>
      <c r="I73" s="47">
        <v>0.9</v>
      </c>
      <c r="J73" s="240">
        <v>41225</v>
      </c>
      <c r="K73" s="48">
        <v>0.9</v>
      </c>
      <c r="L73" s="2174"/>
      <c r="M73" s="2175"/>
    </row>
    <row r="74" spans="2:13" ht="12.95" customHeight="1" x14ac:dyDescent="0.25">
      <c r="B74" s="415">
        <v>6</v>
      </c>
      <c r="C74" s="240">
        <v>39398</v>
      </c>
      <c r="D74" s="408" t="s">
        <v>22</v>
      </c>
      <c r="E74" s="46">
        <v>3</v>
      </c>
      <c r="F74" s="46">
        <v>168</v>
      </c>
      <c r="G74" s="46">
        <v>1</v>
      </c>
      <c r="H74" s="46">
        <v>9</v>
      </c>
      <c r="I74" s="47">
        <v>0.88888888888888884</v>
      </c>
      <c r="J74" s="240">
        <v>41225</v>
      </c>
      <c r="K74" s="48">
        <v>0.79999999999999993</v>
      </c>
      <c r="L74" s="2176"/>
      <c r="M74" s="2175"/>
    </row>
    <row r="75" spans="2:13" ht="12.95" customHeight="1" x14ac:dyDescent="0.25">
      <c r="B75" s="415">
        <v>11</v>
      </c>
      <c r="C75" s="240">
        <v>39398</v>
      </c>
      <c r="D75" s="408" t="s">
        <v>22</v>
      </c>
      <c r="E75" s="46">
        <v>4</v>
      </c>
      <c r="F75" s="46">
        <v>414</v>
      </c>
      <c r="G75" s="46">
        <v>1</v>
      </c>
      <c r="H75" s="46">
        <v>8</v>
      </c>
      <c r="I75" s="47">
        <v>0.875</v>
      </c>
      <c r="J75" s="240">
        <v>41225</v>
      </c>
      <c r="K75" s="48">
        <v>0.7</v>
      </c>
      <c r="L75" s="2176"/>
      <c r="M75" s="2175"/>
    </row>
    <row r="76" spans="2:13" ht="12.95" customHeight="1" x14ac:dyDescent="0.25">
      <c r="B76" s="415">
        <v>3</v>
      </c>
      <c r="C76" s="240">
        <v>39398</v>
      </c>
      <c r="D76" s="408" t="s">
        <v>22</v>
      </c>
      <c r="E76" s="46">
        <v>5</v>
      </c>
      <c r="F76" s="46">
        <v>1221</v>
      </c>
      <c r="G76" s="46">
        <v>1</v>
      </c>
      <c r="H76" s="46">
        <v>7</v>
      </c>
      <c r="I76" s="47">
        <v>0.8571428571428571</v>
      </c>
      <c r="J76" s="240">
        <v>41225</v>
      </c>
      <c r="K76" s="48">
        <v>0.6</v>
      </c>
      <c r="L76" s="2176"/>
      <c r="M76" s="2175"/>
    </row>
    <row r="77" spans="2:13" ht="12.95" customHeight="1" x14ac:dyDescent="0.25">
      <c r="B77" s="415">
        <v>9</v>
      </c>
      <c r="C77" s="240">
        <v>39398</v>
      </c>
      <c r="D77" s="407" t="s">
        <v>47</v>
      </c>
      <c r="E77" s="46">
        <v>6</v>
      </c>
      <c r="F77" s="46">
        <v>1615</v>
      </c>
      <c r="G77" s="46">
        <v>0</v>
      </c>
      <c r="H77" s="46">
        <v>6</v>
      </c>
      <c r="I77" s="47">
        <v>1</v>
      </c>
      <c r="J77" s="240">
        <v>41225</v>
      </c>
      <c r="K77" s="48">
        <v>0.6</v>
      </c>
      <c r="L77" s="2176"/>
      <c r="M77" s="2175"/>
    </row>
    <row r="78" spans="2:13" ht="12.95" customHeight="1" x14ac:dyDescent="0.25">
      <c r="B78" s="415">
        <v>8</v>
      </c>
      <c r="C78" s="240">
        <v>39398</v>
      </c>
      <c r="D78" s="407" t="s">
        <v>47</v>
      </c>
      <c r="E78" s="46">
        <v>7</v>
      </c>
      <c r="F78" s="46">
        <v>1631</v>
      </c>
      <c r="G78" s="46">
        <v>0</v>
      </c>
      <c r="H78" s="46">
        <v>5</v>
      </c>
      <c r="I78" s="47">
        <v>1</v>
      </c>
      <c r="J78" s="240">
        <v>41225</v>
      </c>
      <c r="K78" s="48">
        <v>0.6</v>
      </c>
      <c r="L78" s="2176"/>
      <c r="M78" s="2175"/>
    </row>
    <row r="79" spans="2:13" ht="12.95" customHeight="1" x14ac:dyDescent="0.25">
      <c r="B79" s="415">
        <v>2</v>
      </c>
      <c r="C79" s="240">
        <v>39398</v>
      </c>
      <c r="D79" s="414" t="s">
        <v>47</v>
      </c>
      <c r="E79" s="46">
        <v>8</v>
      </c>
      <c r="F79" s="46">
        <v>1772</v>
      </c>
      <c r="G79" s="46">
        <v>0</v>
      </c>
      <c r="H79" s="46">
        <v>4</v>
      </c>
      <c r="I79" s="47">
        <v>1</v>
      </c>
      <c r="J79" s="240">
        <v>41225</v>
      </c>
      <c r="K79" s="48">
        <v>0.6</v>
      </c>
      <c r="L79" s="2176"/>
      <c r="M79" s="2175"/>
    </row>
    <row r="80" spans="2:13" ht="12.95" customHeight="1" x14ac:dyDescent="0.25">
      <c r="B80" s="415">
        <v>7</v>
      </c>
      <c r="C80" s="240">
        <v>39398</v>
      </c>
      <c r="D80" s="408" t="s">
        <v>22</v>
      </c>
      <c r="E80" s="46">
        <v>9</v>
      </c>
      <c r="F80" s="46">
        <v>1821</v>
      </c>
      <c r="G80" s="46">
        <v>1</v>
      </c>
      <c r="H80" s="46">
        <v>3</v>
      </c>
      <c r="I80" s="47">
        <v>0.66666666666666663</v>
      </c>
      <c r="J80" s="240">
        <v>41225</v>
      </c>
      <c r="K80" s="48">
        <v>0.39999999999999997</v>
      </c>
      <c r="L80" s="2176"/>
      <c r="M80" s="2175"/>
    </row>
    <row r="81" spans="2:13" ht="12.95" customHeight="1" x14ac:dyDescent="0.25">
      <c r="B81" s="415">
        <v>1</v>
      </c>
      <c r="C81" s="240">
        <v>39398</v>
      </c>
      <c r="D81" s="412" t="s">
        <v>45</v>
      </c>
      <c r="E81" s="46">
        <v>10</v>
      </c>
      <c r="F81" s="46">
        <v>1826</v>
      </c>
      <c r="G81" s="46">
        <v>0</v>
      </c>
      <c r="H81" s="46">
        <v>2</v>
      </c>
      <c r="I81" s="47">
        <v>1</v>
      </c>
      <c r="J81" s="240">
        <v>41225</v>
      </c>
      <c r="K81" s="465">
        <v>0.39999999999999997</v>
      </c>
      <c r="L81" s="2176"/>
      <c r="M81" s="2175"/>
    </row>
    <row r="82" spans="2:13" x14ac:dyDescent="0.25">
      <c r="B82" s="415">
        <v>5</v>
      </c>
      <c r="C82" s="240">
        <v>39398</v>
      </c>
      <c r="D82" s="412" t="s">
        <v>45</v>
      </c>
      <c r="E82" s="46">
        <v>11</v>
      </c>
      <c r="F82" s="46">
        <v>1826</v>
      </c>
      <c r="G82" s="46">
        <v>0</v>
      </c>
      <c r="H82" s="46">
        <v>1</v>
      </c>
      <c r="I82" s="47">
        <v>1</v>
      </c>
      <c r="J82" s="240">
        <v>41225</v>
      </c>
      <c r="K82" s="466">
        <v>0.39999999999999997</v>
      </c>
      <c r="L82" s="2175"/>
      <c r="M82" s="2175"/>
    </row>
  </sheetData>
  <sheetProtection algorithmName="SHA-512" hashValue="dskjL4vlmETrBeovIx3cPf9Np6U8gJCxUJLPEO6pVAmiXbTo4ZGKsyxqFW3JCcDOu0Q9FF0VPtI0qwmbT6LpdA==" saltValue="LeiX3Qo+mfZwrBM9EQxA8Q==" spinCount="100000" sheet="1" objects="1" scenarios="1"/>
  <customSheetViews>
    <customSheetView guid="{6425AD40-BB5F-4DDC-B7E5-93EC90B05160}"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A4">
      <selection activeCell="A4" sqref="A4"/>
      <rowBreaks count="1" manualBreakCount="1">
        <brk id="24" max="16383" man="1"/>
      </rowBreaks>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3"/>
    </customSheetView>
  </customSheetViews>
  <mergeCells count="58">
    <mergeCell ref="B30:E30"/>
    <mergeCell ref="F29:M29"/>
    <mergeCell ref="F30:M30"/>
    <mergeCell ref="B23:E23"/>
    <mergeCell ref="H23:M23"/>
    <mergeCell ref="B28:E28"/>
    <mergeCell ref="F28:M28"/>
    <mergeCell ref="B29:E29"/>
    <mergeCell ref="B20:E20"/>
    <mergeCell ref="H20:M20"/>
    <mergeCell ref="B21:E21"/>
    <mergeCell ref="H21:M21"/>
    <mergeCell ref="B22:E22"/>
    <mergeCell ref="H22:M22"/>
    <mergeCell ref="L73:M82"/>
    <mergeCell ref="K10:M10"/>
    <mergeCell ref="B26:E26"/>
    <mergeCell ref="F26:M26"/>
    <mergeCell ref="B27:E27"/>
    <mergeCell ref="F27:M27"/>
    <mergeCell ref="B15:E15"/>
    <mergeCell ref="H15:M15"/>
    <mergeCell ref="B16:E16"/>
    <mergeCell ref="H16:M16"/>
    <mergeCell ref="B17:E17"/>
    <mergeCell ref="H17:M17"/>
    <mergeCell ref="B18:E18"/>
    <mergeCell ref="H18:M18"/>
    <mergeCell ref="B19:E19"/>
    <mergeCell ref="H19:M19"/>
    <mergeCell ref="B68:M68"/>
    <mergeCell ref="G53:G55"/>
    <mergeCell ref="H53:H55"/>
    <mergeCell ref="I53:I55"/>
    <mergeCell ref="J53:J55"/>
    <mergeCell ref="K53:K55"/>
    <mergeCell ref="L53:L55"/>
    <mergeCell ref="B53:B55"/>
    <mergeCell ref="C53:C55"/>
    <mergeCell ref="D53:D55"/>
    <mergeCell ref="E53:E55"/>
    <mergeCell ref="F53:F55"/>
    <mergeCell ref="E32:G32"/>
    <mergeCell ref="E52:G52"/>
    <mergeCell ref="L33:L35"/>
    <mergeCell ref="M53:M55"/>
    <mergeCell ref="B33:B35"/>
    <mergeCell ref="C33:C35"/>
    <mergeCell ref="D33:D35"/>
    <mergeCell ref="E33:E35"/>
    <mergeCell ref="F33:F35"/>
    <mergeCell ref="B49:M49"/>
    <mergeCell ref="M33:M35"/>
    <mergeCell ref="G33:G35"/>
    <mergeCell ref="H33:H35"/>
    <mergeCell ref="I33:I35"/>
    <mergeCell ref="J33:J35"/>
    <mergeCell ref="K33:K35"/>
  </mergeCells>
  <hyperlinks>
    <hyperlink ref="K10" location="Inhalt!A1" display="Zurück zum Inhaltsverzeichnis" xr:uid="{00000000-0004-0000-3800-000000000000}"/>
  </hyperlinks>
  <pageMargins left="7.874015748031496E-2" right="7.874015748031496E-2" top="0.15748031496062992" bottom="0.31496062992125984" header="0.31496062992125984" footer="0.15748031496062992"/>
  <pageSetup paperSize="9" orientation="landscape" r:id="rId4"/>
  <rowBreaks count="1" manualBreakCount="1">
    <brk id="24" max="16383" man="1"/>
  </rowBreaks>
  <drawing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16"/>
  <dimension ref="A3:EE144"/>
  <sheetViews>
    <sheetView workbookViewId="0"/>
  </sheetViews>
  <sheetFormatPr baseColWidth="10" defaultColWidth="9.140625" defaultRowHeight="15" x14ac:dyDescent="0.25"/>
  <cols>
    <col min="1" max="1" width="3.85546875" customWidth="1"/>
    <col min="2" max="2" width="5.85546875" customWidth="1"/>
    <col min="3" max="135" width="1" customWidth="1"/>
  </cols>
  <sheetData>
    <row r="3" spans="2:132" ht="18" x14ac:dyDescent="0.25">
      <c r="B3" s="62" t="s">
        <v>1239</v>
      </c>
    </row>
    <row r="4" spans="2:132" x14ac:dyDescent="0.25">
      <c r="B4" s="36" t="s">
        <v>722</v>
      </c>
    </row>
    <row r="7" spans="2:132" ht="15.75" x14ac:dyDescent="0.25">
      <c r="B7" s="6" t="s">
        <v>985</v>
      </c>
      <c r="C7" s="74"/>
      <c r="D7" s="6"/>
      <c r="E7" s="6"/>
      <c r="F7" s="74"/>
      <c r="G7" s="74"/>
      <c r="H7" s="74"/>
      <c r="DA7" s="41"/>
      <c r="DB7" s="144"/>
      <c r="DC7" s="144"/>
    </row>
    <row r="8" spans="2:132" x14ac:dyDescent="0.25">
      <c r="B8" s="909" t="s">
        <v>3406</v>
      </c>
      <c r="C8" s="530"/>
      <c r="D8" s="532"/>
      <c r="E8" s="532"/>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0"/>
      <c r="AY8" s="530"/>
      <c r="AZ8" s="530"/>
      <c r="BA8" s="530"/>
      <c r="BB8" s="530"/>
      <c r="BC8" s="530"/>
      <c r="BD8" s="530"/>
      <c r="BE8" s="530"/>
      <c r="BF8" s="530"/>
      <c r="BG8" s="530"/>
      <c r="BH8" s="530"/>
      <c r="BI8" s="530"/>
      <c r="BJ8" s="530"/>
      <c r="BK8" s="530"/>
      <c r="BL8" s="530"/>
      <c r="BM8" s="530"/>
      <c r="BN8" s="530"/>
      <c r="BO8" s="530"/>
      <c r="BP8" s="530"/>
      <c r="BQ8" s="530"/>
      <c r="BR8" s="530"/>
      <c r="BS8" s="530"/>
      <c r="BT8" s="530"/>
      <c r="DA8" s="41" t="str">
        <f>Inhalt!$C$7</f>
        <v>V. OncoBox: N1.1.1 (231215)</v>
      </c>
      <c r="DB8" s="144"/>
      <c r="DC8" s="144"/>
    </row>
    <row r="9" spans="2:132" x14ac:dyDescent="0.25">
      <c r="DA9" s="41" t="str">
        <f>Inhalt!$C$8</f>
        <v>V. Spezifikation: N1.1.1 (231215)</v>
      </c>
      <c r="DB9" s="144"/>
      <c r="DC9" s="144"/>
    </row>
    <row r="10" spans="2:132" ht="29.25" customHeight="1" x14ac:dyDescent="0.25">
      <c r="DA10" s="1590" t="s">
        <v>1735</v>
      </c>
      <c r="DB10" s="1591"/>
      <c r="DC10" s="1591"/>
      <c r="DD10" s="1591"/>
      <c r="DE10" s="1591"/>
      <c r="DF10" s="1591"/>
      <c r="DG10" s="1591"/>
      <c r="DH10" s="1591"/>
      <c r="DI10" s="1591"/>
      <c r="DJ10" s="1591"/>
      <c r="DK10" s="1591"/>
      <c r="DL10" s="1591"/>
      <c r="DM10" s="1591"/>
      <c r="DN10" s="1591"/>
      <c r="DO10" s="1591"/>
      <c r="DP10" s="1591"/>
      <c r="DQ10" s="1591"/>
      <c r="DR10" s="1591"/>
      <c r="DS10" s="1591"/>
      <c r="DT10" s="1591"/>
      <c r="DU10" s="1591"/>
      <c r="DV10" s="1591"/>
      <c r="DW10" s="1591"/>
      <c r="DX10" s="1591"/>
      <c r="DY10" s="1591"/>
      <c r="DZ10" s="1591"/>
      <c r="EA10" s="1591"/>
      <c r="EB10" s="17"/>
    </row>
    <row r="11" spans="2:132" ht="14.25" customHeight="1" x14ac:dyDescent="0.25">
      <c r="I11" s="36"/>
    </row>
    <row r="12" spans="2:132" ht="15" customHeight="1" x14ac:dyDescent="0.25">
      <c r="B12" s="2173" t="s">
        <v>896</v>
      </c>
      <c r="C12" s="2173"/>
      <c r="D12" s="2173"/>
      <c r="E12" s="2173"/>
      <c r="F12" s="2173"/>
      <c r="G12" s="2173"/>
      <c r="H12" s="2173"/>
      <c r="I12" s="2173"/>
      <c r="J12" s="2173"/>
      <c r="K12" s="2173"/>
      <c r="L12" s="2173"/>
      <c r="M12" s="2173"/>
      <c r="N12" s="2173"/>
      <c r="O12" s="464"/>
      <c r="P12" s="464"/>
      <c r="Q12" s="41" t="s">
        <v>918</v>
      </c>
      <c r="R12" s="41"/>
      <c r="S12" s="41"/>
      <c r="T12" s="41"/>
      <c r="U12" s="41"/>
      <c r="V12" s="41"/>
      <c r="W12" s="41"/>
      <c r="X12" s="41"/>
      <c r="Y12" s="530"/>
      <c r="Z12" s="530"/>
      <c r="AA12" s="530"/>
      <c r="AB12" s="530"/>
      <c r="AC12" s="530"/>
      <c r="AD12" s="530"/>
      <c r="AE12" s="530"/>
      <c r="AF12" s="530"/>
      <c r="AG12" s="530"/>
      <c r="AH12" s="530"/>
      <c r="AI12" s="464"/>
      <c r="AJ12" s="464"/>
      <c r="AK12" s="464"/>
      <c r="AL12" s="464"/>
      <c r="AM12" s="464"/>
      <c r="AN12" s="464"/>
      <c r="AO12" s="464"/>
      <c r="AP12" s="464"/>
      <c r="AQ12" s="464"/>
      <c r="AR12" s="464"/>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row>
    <row r="13" spans="2:132" x14ac:dyDescent="0.25">
      <c r="B13" s="548" t="s">
        <v>900</v>
      </c>
      <c r="C13" s="548"/>
      <c r="D13" s="548"/>
      <c r="E13" s="548"/>
      <c r="F13" s="548"/>
      <c r="G13" s="548"/>
      <c r="H13" s="548"/>
      <c r="I13" s="548"/>
      <c r="J13" s="41"/>
      <c r="K13" s="41"/>
      <c r="L13" s="41"/>
      <c r="M13" s="41"/>
      <c r="N13" s="41"/>
      <c r="O13" s="464"/>
      <c r="P13" s="464"/>
      <c r="Q13" s="104" t="s">
        <v>1100</v>
      </c>
      <c r="R13" s="104"/>
      <c r="S13" s="104"/>
      <c r="T13" s="104"/>
      <c r="U13" s="104"/>
      <c r="V13" s="618"/>
      <c r="W13" s="618"/>
      <c r="X13" s="104"/>
      <c r="Y13" s="619"/>
      <c r="Z13" s="619"/>
      <c r="AA13" s="619"/>
      <c r="AB13" s="619"/>
      <c r="AC13" s="619"/>
      <c r="AD13" s="619"/>
      <c r="AE13" s="619"/>
      <c r="AF13" s="619"/>
      <c r="AG13" s="620"/>
      <c r="AH13" s="620"/>
      <c r="AI13" s="621"/>
      <c r="AJ13" s="621"/>
      <c r="AK13" s="621"/>
      <c r="AL13" s="621"/>
      <c r="AM13" s="621"/>
      <c r="AN13" s="621"/>
      <c r="AO13" s="621"/>
      <c r="AP13" s="621"/>
      <c r="AQ13" s="621"/>
      <c r="AR13" s="621"/>
      <c r="AS13" s="621"/>
      <c r="AT13" s="621"/>
      <c r="AU13" s="621"/>
      <c r="AV13" s="621"/>
      <c r="AW13" s="621"/>
      <c r="AX13" s="621"/>
      <c r="AY13" s="621"/>
      <c r="AZ13" s="621"/>
      <c r="BA13" s="621"/>
      <c r="BB13" s="621"/>
      <c r="BC13" s="621"/>
      <c r="BD13" s="621"/>
      <c r="BE13" s="621"/>
      <c r="BF13" s="621"/>
      <c r="BG13" s="621"/>
      <c r="BH13" s="621"/>
      <c r="BI13" s="621"/>
      <c r="BJ13" s="621"/>
      <c r="BK13" s="621"/>
      <c r="BL13" s="621"/>
      <c r="BM13" s="621"/>
      <c r="BN13" s="464"/>
      <c r="BO13" s="464"/>
      <c r="BP13" s="464"/>
      <c r="BQ13" s="464"/>
      <c r="BR13" s="464"/>
      <c r="BS13" s="464"/>
      <c r="BT13" s="464"/>
      <c r="BU13" s="464"/>
      <c r="BV13" s="464"/>
    </row>
    <row r="14" spans="2:132" x14ac:dyDescent="0.25">
      <c r="B14" s="548" t="s">
        <v>3407</v>
      </c>
      <c r="C14" s="548"/>
      <c r="D14" s="548"/>
      <c r="E14" s="548"/>
      <c r="F14" s="548"/>
      <c r="G14" s="548"/>
      <c r="H14" s="548"/>
      <c r="I14" s="548"/>
      <c r="J14" s="41"/>
      <c r="K14" s="41"/>
      <c r="L14" s="41"/>
      <c r="M14" s="41"/>
      <c r="N14" s="41"/>
      <c r="O14" s="464"/>
      <c r="P14" s="464"/>
      <c r="Q14" s="41" t="s">
        <v>897</v>
      </c>
      <c r="R14" s="41"/>
      <c r="S14" s="41"/>
      <c r="T14" s="41"/>
      <c r="U14" s="41"/>
      <c r="V14" s="529"/>
      <c r="W14" s="529"/>
      <c r="X14" s="41"/>
      <c r="Y14" s="531"/>
      <c r="Z14" s="531"/>
      <c r="AA14" s="531"/>
      <c r="AB14" s="531"/>
      <c r="AC14" s="531"/>
      <c r="AD14" s="531"/>
      <c r="AE14" s="531"/>
      <c r="AF14" s="531"/>
      <c r="AG14" s="530"/>
      <c r="AH14" s="530"/>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row>
    <row r="15" spans="2:132" x14ac:dyDescent="0.25">
      <c r="B15" s="219" t="s">
        <v>898</v>
      </c>
      <c r="C15" s="548"/>
      <c r="D15" s="548"/>
      <c r="E15" s="548"/>
      <c r="F15" s="548"/>
      <c r="G15" s="548"/>
      <c r="H15" s="548"/>
      <c r="I15" s="548"/>
      <c r="J15" s="41"/>
      <c r="K15" s="41"/>
      <c r="L15" s="41"/>
      <c r="M15" s="41"/>
      <c r="N15" s="41"/>
      <c r="O15" s="464"/>
      <c r="P15" s="464"/>
      <c r="Q15" s="41" t="s">
        <v>899</v>
      </c>
      <c r="R15" s="41"/>
      <c r="S15" s="41"/>
      <c r="T15" s="41"/>
      <c r="U15" s="41"/>
      <c r="V15" s="529"/>
      <c r="W15" s="529"/>
      <c r="X15" s="41"/>
      <c r="Y15" s="531"/>
      <c r="Z15" s="531"/>
      <c r="AA15" s="531"/>
      <c r="AB15" s="531"/>
      <c r="AC15" s="531"/>
      <c r="AD15" s="531"/>
      <c r="AE15" s="531"/>
      <c r="AF15" s="531"/>
      <c r="AG15" s="530"/>
      <c r="AH15" s="530"/>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row>
    <row r="16" spans="2:132" x14ac:dyDescent="0.25">
      <c r="C16" s="449"/>
      <c r="D16" s="449"/>
      <c r="E16" s="449"/>
      <c r="F16" s="449"/>
      <c r="G16" s="449"/>
      <c r="H16" s="449"/>
      <c r="I16" s="448"/>
      <c r="V16" s="144"/>
      <c r="W16" s="144"/>
      <c r="Y16" s="144"/>
      <c r="Z16" s="144"/>
      <c r="AA16" s="144"/>
      <c r="AB16" s="144"/>
      <c r="AC16" s="144"/>
      <c r="AD16" s="144"/>
      <c r="AE16" s="144"/>
      <c r="AF16" s="144"/>
    </row>
    <row r="17" spans="1:32" ht="3" customHeight="1" x14ac:dyDescent="0.25">
      <c r="J17" s="450"/>
      <c r="V17" s="144"/>
      <c r="W17" s="144"/>
      <c r="Y17" s="144"/>
      <c r="Z17" s="144"/>
      <c r="AA17" s="144"/>
      <c r="AB17" s="144"/>
      <c r="AC17" s="144"/>
      <c r="AD17" s="144"/>
      <c r="AE17" s="144"/>
      <c r="AF17" s="144"/>
    </row>
    <row r="18" spans="1:32" ht="3" customHeight="1" x14ac:dyDescent="0.25">
      <c r="A18" s="2195" t="s">
        <v>914</v>
      </c>
      <c r="B18" s="2192">
        <v>100</v>
      </c>
      <c r="C18" s="438"/>
      <c r="D18" s="439"/>
      <c r="E18" s="439"/>
      <c r="F18" s="439"/>
      <c r="G18" s="439"/>
      <c r="H18" s="439"/>
      <c r="I18" s="440"/>
      <c r="J18" s="441"/>
      <c r="K18" s="441"/>
    </row>
    <row r="19" spans="1:32" ht="3" customHeight="1" x14ac:dyDescent="0.25">
      <c r="A19" s="2195"/>
      <c r="B19" s="2193"/>
      <c r="C19" s="451"/>
      <c r="D19" s="18"/>
      <c r="E19" s="18"/>
      <c r="F19" s="18"/>
      <c r="G19" s="18"/>
      <c r="H19" s="18"/>
      <c r="K19" s="452"/>
    </row>
    <row r="20" spans="1:32" ht="3" customHeight="1" x14ac:dyDescent="0.25">
      <c r="A20" s="2195"/>
      <c r="B20" s="2193"/>
      <c r="C20" s="451"/>
      <c r="D20" s="18"/>
      <c r="E20" s="18"/>
      <c r="F20" s="18"/>
      <c r="G20" s="18"/>
      <c r="H20" s="18"/>
      <c r="K20" s="452"/>
    </row>
    <row r="21" spans="1:32" ht="3" customHeight="1" x14ac:dyDescent="0.25">
      <c r="A21" s="2195"/>
      <c r="B21" s="2193"/>
      <c r="C21" s="451"/>
      <c r="D21" s="18"/>
      <c r="E21" s="18"/>
      <c r="F21" s="18"/>
      <c r="G21" s="18"/>
      <c r="H21" s="18"/>
      <c r="K21" s="452"/>
    </row>
    <row r="22" spans="1:32" ht="3" customHeight="1" x14ac:dyDescent="0.25">
      <c r="A22" s="2195"/>
      <c r="B22" s="2194"/>
      <c r="C22" s="451"/>
      <c r="D22" s="18"/>
      <c r="E22" s="18"/>
      <c r="F22" s="18"/>
      <c r="G22" s="18"/>
      <c r="H22" s="18"/>
      <c r="K22" s="452"/>
    </row>
    <row r="23" spans="1:32" ht="3" customHeight="1" x14ac:dyDescent="0.25">
      <c r="A23" s="2195"/>
      <c r="B23" s="2192">
        <v>95</v>
      </c>
      <c r="C23" s="451"/>
      <c r="D23" s="18"/>
      <c r="E23" s="18"/>
      <c r="F23" s="18"/>
      <c r="G23" s="18"/>
      <c r="H23" s="18"/>
      <c r="K23" s="452"/>
    </row>
    <row r="24" spans="1:32" ht="3" customHeight="1" x14ac:dyDescent="0.25">
      <c r="A24" s="2195"/>
      <c r="B24" s="2193"/>
      <c r="C24" s="451"/>
      <c r="D24" s="18"/>
      <c r="E24" s="18"/>
      <c r="F24" s="18"/>
      <c r="G24" s="18"/>
      <c r="H24" s="18"/>
      <c r="K24" s="452"/>
    </row>
    <row r="25" spans="1:32" ht="3" customHeight="1" x14ac:dyDescent="0.25">
      <c r="A25" s="2195"/>
      <c r="B25" s="2193"/>
      <c r="C25" s="451"/>
      <c r="D25" s="18"/>
      <c r="E25" s="18"/>
      <c r="F25" s="18"/>
      <c r="G25" s="18"/>
      <c r="H25" s="18"/>
      <c r="K25" s="452"/>
    </row>
    <row r="26" spans="1:32" ht="3" customHeight="1" x14ac:dyDescent="0.25">
      <c r="A26" s="2195"/>
      <c r="B26" s="2193"/>
      <c r="C26" s="451"/>
      <c r="D26" s="18"/>
      <c r="E26" s="18"/>
      <c r="F26" s="18"/>
      <c r="G26" s="18"/>
      <c r="H26" s="18"/>
      <c r="K26" s="452"/>
    </row>
    <row r="27" spans="1:32" ht="3" customHeight="1" x14ac:dyDescent="0.25">
      <c r="A27" s="2195"/>
      <c r="B27" s="2194"/>
      <c r="C27" s="451"/>
      <c r="D27" s="18"/>
      <c r="E27" s="18"/>
      <c r="F27" s="18"/>
      <c r="G27" s="18"/>
      <c r="H27" s="18"/>
      <c r="K27" s="452"/>
    </row>
    <row r="28" spans="1:32" ht="3" customHeight="1" x14ac:dyDescent="0.25">
      <c r="A28" s="2195"/>
      <c r="B28" s="2192">
        <v>90</v>
      </c>
      <c r="C28" s="451"/>
      <c r="D28" s="18"/>
      <c r="E28" s="18"/>
      <c r="F28" s="18"/>
      <c r="G28" s="18"/>
      <c r="H28" s="18"/>
      <c r="L28" s="440"/>
      <c r="M28" s="441"/>
    </row>
    <row r="29" spans="1:32" ht="3" customHeight="1" x14ac:dyDescent="0.25">
      <c r="A29" s="2195"/>
      <c r="B29" s="2193"/>
      <c r="C29" s="451"/>
      <c r="D29" s="18"/>
      <c r="E29" s="18"/>
      <c r="F29" s="18"/>
      <c r="G29" s="18"/>
      <c r="H29" s="18"/>
      <c r="M29" s="452"/>
    </row>
    <row r="30" spans="1:32" ht="3" customHeight="1" x14ac:dyDescent="0.25">
      <c r="A30" s="2195"/>
      <c r="B30" s="2193"/>
      <c r="C30" s="451"/>
      <c r="D30" s="18"/>
      <c r="E30" s="18"/>
      <c r="F30" s="18"/>
      <c r="G30" s="18"/>
      <c r="H30" s="18"/>
      <c r="M30" s="452"/>
    </row>
    <row r="31" spans="1:32" ht="3" customHeight="1" x14ac:dyDescent="0.25">
      <c r="A31" s="2195"/>
      <c r="B31" s="2193"/>
      <c r="C31" s="451"/>
      <c r="D31" s="18"/>
      <c r="E31" s="18"/>
      <c r="F31" s="18"/>
      <c r="G31" s="18"/>
      <c r="H31" s="18"/>
      <c r="M31" s="452"/>
    </row>
    <row r="32" spans="1:32" ht="3" customHeight="1" x14ac:dyDescent="0.25">
      <c r="A32" s="2195"/>
      <c r="B32" s="2194"/>
      <c r="C32" s="451"/>
      <c r="D32" s="18"/>
      <c r="E32" s="18"/>
      <c r="F32" s="18"/>
      <c r="G32" s="18"/>
      <c r="H32" s="18"/>
      <c r="M32" s="452"/>
    </row>
    <row r="33" spans="1:84" ht="3" customHeight="1" x14ac:dyDescent="0.25">
      <c r="A33" s="2195"/>
      <c r="B33" s="2192">
        <v>85</v>
      </c>
      <c r="C33" s="451"/>
      <c r="D33" s="18"/>
      <c r="E33" s="18"/>
      <c r="F33" s="18"/>
      <c r="G33" s="18"/>
      <c r="H33" s="18"/>
      <c r="M33" s="452"/>
    </row>
    <row r="34" spans="1:84" ht="3" customHeight="1" x14ac:dyDescent="0.25">
      <c r="A34" s="2195"/>
      <c r="B34" s="2193"/>
      <c r="C34" s="451"/>
      <c r="D34" s="18"/>
      <c r="E34" s="18"/>
      <c r="F34" s="18"/>
      <c r="G34" s="18"/>
      <c r="H34" s="18"/>
      <c r="M34" s="452"/>
    </row>
    <row r="35" spans="1:84" ht="3" customHeight="1" x14ac:dyDescent="0.25">
      <c r="A35" s="2195"/>
      <c r="B35" s="2193"/>
      <c r="C35" s="451"/>
      <c r="D35" s="18"/>
      <c r="E35" s="18"/>
      <c r="F35" s="18"/>
      <c r="G35" s="18"/>
      <c r="H35" s="18"/>
      <c r="M35" s="452"/>
    </row>
    <row r="36" spans="1:84" ht="3" customHeight="1" x14ac:dyDescent="0.25">
      <c r="A36" s="2195"/>
      <c r="B36" s="2193"/>
      <c r="C36" s="451"/>
      <c r="D36" s="18"/>
      <c r="E36" s="18"/>
      <c r="F36" s="18"/>
      <c r="G36" s="18"/>
      <c r="H36" s="18"/>
      <c r="M36" s="452"/>
    </row>
    <row r="37" spans="1:84" ht="3" customHeight="1" x14ac:dyDescent="0.25">
      <c r="A37" s="2195"/>
      <c r="B37" s="2194"/>
      <c r="C37" s="451"/>
      <c r="D37" s="18"/>
      <c r="E37" s="18"/>
      <c r="F37" s="18"/>
      <c r="G37" s="18"/>
      <c r="H37" s="18"/>
      <c r="M37" s="452"/>
      <c r="N37" s="243"/>
      <c r="O37" s="243"/>
      <c r="P37" s="243"/>
      <c r="Q37" s="243"/>
      <c r="R37" s="243"/>
      <c r="S37" s="243"/>
      <c r="T37" s="243"/>
      <c r="U37" s="243"/>
      <c r="V37" s="243"/>
      <c r="W37" s="243"/>
      <c r="X37" s="243"/>
      <c r="Y37" s="243"/>
      <c r="Z37" s="243"/>
      <c r="AA37" s="243"/>
      <c r="AB37" s="243"/>
      <c r="AC37" s="243"/>
      <c r="AD37" s="243"/>
    </row>
    <row r="38" spans="1:84" ht="3" customHeight="1" x14ac:dyDescent="0.25">
      <c r="A38" s="2195"/>
      <c r="B38" s="2192">
        <v>80</v>
      </c>
      <c r="C38" s="451"/>
      <c r="D38" s="18"/>
      <c r="E38" s="18"/>
      <c r="F38" s="18"/>
      <c r="G38" s="18"/>
      <c r="H38" s="18"/>
      <c r="N38" s="440"/>
      <c r="O38" s="440"/>
      <c r="P38" s="440"/>
      <c r="Q38" s="440"/>
      <c r="R38" s="440"/>
      <c r="S38" s="440"/>
      <c r="T38" s="440"/>
      <c r="U38" s="440"/>
      <c r="V38" s="440"/>
      <c r="W38" s="440"/>
      <c r="X38" s="440"/>
      <c r="Y38" s="440"/>
      <c r="Z38" s="440"/>
      <c r="AA38" s="440"/>
      <c r="AB38" s="440"/>
      <c r="AC38" s="440"/>
      <c r="AD38" s="441"/>
      <c r="AE38" s="453"/>
    </row>
    <row r="39" spans="1:84" ht="3" customHeight="1" x14ac:dyDescent="0.25">
      <c r="A39" s="2195"/>
      <c r="B39" s="2193"/>
      <c r="C39" s="451"/>
      <c r="D39" s="18"/>
      <c r="E39" s="18"/>
      <c r="F39" s="18"/>
      <c r="G39" s="18"/>
      <c r="H39" s="18"/>
      <c r="AD39" s="452"/>
      <c r="AE39" s="453"/>
    </row>
    <row r="40" spans="1:84" ht="3" customHeight="1" x14ac:dyDescent="0.25">
      <c r="A40" s="2195"/>
      <c r="B40" s="2193"/>
      <c r="C40" s="451"/>
      <c r="D40" s="18"/>
      <c r="E40" s="18"/>
      <c r="F40" s="18"/>
      <c r="G40" s="18"/>
      <c r="H40" s="18"/>
      <c r="AD40" s="452"/>
      <c r="AE40" s="453"/>
    </row>
    <row r="41" spans="1:84" ht="3" customHeight="1" x14ac:dyDescent="0.25">
      <c r="A41" s="2195"/>
      <c r="B41" s="2193"/>
      <c r="C41" s="451"/>
      <c r="D41" s="18"/>
      <c r="E41" s="18"/>
      <c r="F41" s="18"/>
      <c r="G41" s="18"/>
      <c r="H41" s="18"/>
      <c r="AD41" s="452"/>
      <c r="AE41" s="453"/>
    </row>
    <row r="42" spans="1:84" ht="3" customHeight="1" x14ac:dyDescent="0.25">
      <c r="A42" s="2195"/>
      <c r="B42" s="2194"/>
      <c r="C42" s="451"/>
      <c r="D42" s="18"/>
      <c r="E42" s="18"/>
      <c r="F42" s="18"/>
      <c r="G42" s="18"/>
      <c r="H42" s="18"/>
      <c r="AD42" s="452"/>
      <c r="AE42" s="453"/>
    </row>
    <row r="43" spans="1:84" ht="3" customHeight="1" x14ac:dyDescent="0.25">
      <c r="A43" s="2195"/>
      <c r="B43" s="2192">
        <v>75</v>
      </c>
      <c r="C43" s="451"/>
      <c r="D43" s="18"/>
      <c r="E43" s="18"/>
      <c r="F43" s="18"/>
      <c r="G43" s="18"/>
      <c r="H43" s="18"/>
      <c r="AD43" s="452"/>
      <c r="AE43" s="453"/>
    </row>
    <row r="44" spans="1:84" ht="3" customHeight="1" x14ac:dyDescent="0.25">
      <c r="A44" s="2195"/>
      <c r="B44" s="2193"/>
      <c r="C44" s="451"/>
      <c r="D44" s="18"/>
      <c r="E44" s="18"/>
      <c r="F44" s="18"/>
      <c r="G44" s="18"/>
      <c r="H44" s="18"/>
      <c r="AD44" s="452"/>
      <c r="AE44" s="453"/>
    </row>
    <row r="45" spans="1:84" ht="3" customHeight="1" x14ac:dyDescent="0.25">
      <c r="A45" s="2195"/>
      <c r="B45" s="2193"/>
      <c r="C45" s="451"/>
      <c r="D45" s="18"/>
      <c r="E45" s="18"/>
      <c r="F45" s="18"/>
      <c r="G45" s="18"/>
      <c r="H45" s="18"/>
      <c r="AD45" s="452"/>
      <c r="AE45" s="453"/>
    </row>
    <row r="46" spans="1:84" ht="3" customHeight="1" x14ac:dyDescent="0.25">
      <c r="A46" s="2195"/>
      <c r="B46" s="2193"/>
      <c r="C46" s="451"/>
      <c r="D46" s="18"/>
      <c r="E46" s="18"/>
      <c r="F46" s="18"/>
      <c r="G46" s="18"/>
      <c r="H46" s="18"/>
      <c r="AD46" s="452"/>
      <c r="AE46" s="453"/>
    </row>
    <row r="47" spans="1:84" ht="3" customHeight="1" x14ac:dyDescent="0.25">
      <c r="A47" s="2195"/>
      <c r="B47" s="2194"/>
      <c r="C47" s="451"/>
      <c r="D47" s="18"/>
      <c r="E47" s="18"/>
      <c r="F47" s="18"/>
      <c r="G47" s="18"/>
      <c r="H47" s="18"/>
      <c r="AD47" s="452"/>
      <c r="AE47" s="454"/>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row>
    <row r="48" spans="1:84" ht="3" customHeight="1" x14ac:dyDescent="0.25">
      <c r="A48" s="2195"/>
      <c r="B48" s="2192">
        <v>70</v>
      </c>
      <c r="C48" s="451"/>
      <c r="D48" s="18"/>
      <c r="E48" s="18"/>
      <c r="F48" s="18"/>
      <c r="G48" s="18"/>
      <c r="H48" s="18"/>
      <c r="AE48" s="440"/>
      <c r="AF48" s="440"/>
      <c r="AG48" s="440"/>
      <c r="AH48" s="440"/>
      <c r="AI48" s="440"/>
      <c r="AJ48" s="440"/>
      <c r="AK48" s="440"/>
      <c r="AL48" s="440"/>
      <c r="AM48" s="440"/>
      <c r="AN48" s="440"/>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53"/>
    </row>
    <row r="49" spans="1:123" ht="3" customHeight="1" x14ac:dyDescent="0.25">
      <c r="A49" s="2195"/>
      <c r="B49" s="2193"/>
      <c r="C49" s="451"/>
      <c r="D49" s="18"/>
      <c r="E49" s="18"/>
      <c r="F49" s="18"/>
      <c r="G49" s="18"/>
      <c r="H49" s="18"/>
      <c r="CF49" s="453"/>
    </row>
    <row r="50" spans="1:123" ht="3" customHeight="1" x14ac:dyDescent="0.25">
      <c r="A50" s="2195"/>
      <c r="B50" s="2193"/>
      <c r="C50" s="451"/>
      <c r="D50" s="18"/>
      <c r="E50" s="18"/>
      <c r="F50" s="18"/>
      <c r="G50" s="18"/>
      <c r="H50" s="18"/>
      <c r="CF50" s="453"/>
    </row>
    <row r="51" spans="1:123" ht="3" customHeight="1" x14ac:dyDescent="0.25">
      <c r="A51" s="2195"/>
      <c r="B51" s="2193"/>
      <c r="C51" s="451"/>
      <c r="D51" s="18"/>
      <c r="E51" s="18"/>
      <c r="F51" s="18"/>
      <c r="G51" s="18"/>
      <c r="H51" s="18"/>
      <c r="CF51" s="453"/>
    </row>
    <row r="52" spans="1:123" ht="3" customHeight="1" x14ac:dyDescent="0.25">
      <c r="A52" s="2195"/>
      <c r="B52" s="2194"/>
      <c r="C52" s="451"/>
      <c r="D52" s="18"/>
      <c r="E52" s="18"/>
      <c r="F52" s="18"/>
      <c r="G52" s="18"/>
      <c r="H52" s="18"/>
      <c r="CF52" s="453"/>
    </row>
    <row r="53" spans="1:123" ht="3" customHeight="1" x14ac:dyDescent="0.25">
      <c r="A53" s="2195"/>
      <c r="B53" s="2192">
        <v>65</v>
      </c>
      <c r="C53" s="451"/>
      <c r="D53" s="18"/>
      <c r="E53" s="18"/>
      <c r="F53" s="18"/>
      <c r="G53" s="18"/>
      <c r="H53" s="18"/>
      <c r="CF53" s="453"/>
    </row>
    <row r="54" spans="1:123" ht="3" customHeight="1" x14ac:dyDescent="0.25">
      <c r="A54" s="2195"/>
      <c r="B54" s="2193"/>
      <c r="C54" s="451"/>
      <c r="D54" s="18"/>
      <c r="E54" s="18"/>
      <c r="F54" s="18"/>
      <c r="G54" s="18"/>
      <c r="H54" s="18"/>
      <c r="CF54" s="453"/>
    </row>
    <row r="55" spans="1:123" ht="3" customHeight="1" x14ac:dyDescent="0.25">
      <c r="A55" s="2195"/>
      <c r="B55" s="2193"/>
      <c r="C55" s="451"/>
      <c r="D55" s="18"/>
      <c r="E55" s="18"/>
      <c r="F55" s="18"/>
      <c r="G55" s="18"/>
      <c r="H55" s="18"/>
      <c r="CF55" s="453"/>
    </row>
    <row r="56" spans="1:123" ht="3" customHeight="1" x14ac:dyDescent="0.25">
      <c r="A56" s="2195"/>
      <c r="B56" s="2193"/>
      <c r="C56" s="451"/>
      <c r="D56" s="18"/>
      <c r="E56" s="18"/>
      <c r="F56" s="18"/>
      <c r="G56" s="18"/>
      <c r="H56" s="18"/>
      <c r="CF56" s="453"/>
    </row>
    <row r="57" spans="1:123" ht="3" customHeight="1" x14ac:dyDescent="0.25">
      <c r="A57" s="2195"/>
      <c r="B57" s="2194"/>
      <c r="C57" s="451"/>
      <c r="D57" s="18"/>
      <c r="E57" s="18"/>
      <c r="F57" s="18"/>
      <c r="G57" s="18"/>
      <c r="H57" s="18"/>
      <c r="CF57" s="454"/>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435"/>
      <c r="DH57" s="243"/>
      <c r="DI57" s="243"/>
      <c r="DJ57" s="243"/>
      <c r="DK57" s="243"/>
      <c r="DL57" s="243"/>
      <c r="DM57" s="243"/>
      <c r="DN57" s="243"/>
      <c r="DO57" s="243"/>
      <c r="DP57" s="450"/>
      <c r="DQ57" s="454"/>
      <c r="DR57" s="243"/>
    </row>
    <row r="58" spans="1:123" ht="3" customHeight="1" x14ac:dyDescent="0.25">
      <c r="A58" s="2195"/>
      <c r="B58" s="2192">
        <v>60</v>
      </c>
      <c r="C58" s="451"/>
      <c r="D58" s="18"/>
      <c r="E58" s="18"/>
      <c r="F58" s="18"/>
      <c r="G58" s="18"/>
      <c r="H58" s="18"/>
      <c r="CF58" s="440"/>
      <c r="CG58" s="440"/>
      <c r="CH58" s="440"/>
      <c r="CI58" s="440"/>
      <c r="CJ58" s="440"/>
      <c r="CK58" s="440"/>
      <c r="CL58" s="440"/>
      <c r="CM58" s="440"/>
      <c r="CN58" s="440"/>
      <c r="CO58" s="440"/>
      <c r="CP58" s="440"/>
      <c r="CQ58" s="440"/>
      <c r="CR58" s="440"/>
      <c r="CS58" s="440"/>
      <c r="CT58" s="440"/>
      <c r="CU58" s="440"/>
      <c r="CV58" s="440"/>
      <c r="CW58" s="440"/>
      <c r="CX58" s="440"/>
      <c r="CY58" s="440"/>
      <c r="CZ58" s="440"/>
      <c r="DA58" s="440"/>
      <c r="DB58" s="440"/>
      <c r="DC58" s="440"/>
      <c r="DD58" s="440"/>
      <c r="DE58" s="440"/>
      <c r="DF58" s="440"/>
      <c r="DG58" s="442"/>
      <c r="DH58" s="440"/>
      <c r="DI58" s="440"/>
      <c r="DJ58" s="440"/>
      <c r="DK58" s="440"/>
      <c r="DL58" s="440"/>
      <c r="DM58" s="440"/>
      <c r="DN58" s="440"/>
      <c r="DO58" s="440"/>
      <c r="DP58" s="441"/>
      <c r="DQ58" s="443"/>
      <c r="DR58" s="441"/>
      <c r="DS58" s="453"/>
    </row>
    <row r="59" spans="1:123" ht="3" customHeight="1" x14ac:dyDescent="0.25">
      <c r="A59" s="2195"/>
      <c r="B59" s="2193"/>
      <c r="C59" s="451"/>
      <c r="D59" s="18"/>
      <c r="E59" s="18"/>
      <c r="F59" s="18"/>
      <c r="G59" s="18"/>
      <c r="H59" s="18"/>
      <c r="DR59" s="452"/>
      <c r="DS59" s="453"/>
    </row>
    <row r="60" spans="1:123" ht="3" customHeight="1" x14ac:dyDescent="0.25">
      <c r="A60" s="2195"/>
      <c r="B60" s="2193"/>
      <c r="C60" s="451"/>
      <c r="D60" s="18"/>
      <c r="E60" s="18"/>
      <c r="F60" s="18"/>
      <c r="G60" s="18"/>
      <c r="H60" s="18"/>
      <c r="DR60" s="452"/>
      <c r="DS60" s="453"/>
    </row>
    <row r="61" spans="1:123" ht="3" customHeight="1" x14ac:dyDescent="0.25">
      <c r="A61" s="2195"/>
      <c r="B61" s="2193"/>
      <c r="C61" s="451"/>
      <c r="D61" s="18"/>
      <c r="E61" s="18"/>
      <c r="F61" s="18"/>
      <c r="G61" s="18"/>
      <c r="H61" s="18"/>
      <c r="DR61" s="452"/>
      <c r="DS61" s="453"/>
    </row>
    <row r="62" spans="1:123" ht="3" customHeight="1" x14ac:dyDescent="0.25">
      <c r="A62" s="2195"/>
      <c r="B62" s="2194"/>
      <c r="C62" s="451"/>
      <c r="D62" s="18"/>
      <c r="E62" s="18"/>
      <c r="F62" s="18"/>
      <c r="G62" s="18"/>
      <c r="H62" s="18"/>
      <c r="DR62" s="452"/>
      <c r="DS62" s="453"/>
    </row>
    <row r="63" spans="1:123" ht="3" customHeight="1" x14ac:dyDescent="0.25">
      <c r="A63" s="2195"/>
      <c r="B63" s="2192">
        <v>55</v>
      </c>
      <c r="C63" s="451"/>
      <c r="D63" s="18"/>
      <c r="E63" s="18"/>
      <c r="F63" s="18"/>
      <c r="G63" s="18"/>
      <c r="H63" s="18"/>
      <c r="DR63" s="452"/>
      <c r="DS63" s="453"/>
    </row>
    <row r="64" spans="1:123" ht="3" customHeight="1" x14ac:dyDescent="0.25">
      <c r="A64" s="2195"/>
      <c r="B64" s="2193"/>
      <c r="C64" s="451"/>
      <c r="D64" s="18"/>
      <c r="E64" s="18"/>
      <c r="F64" s="18"/>
      <c r="G64" s="18"/>
      <c r="H64" s="18"/>
      <c r="DR64" s="452"/>
      <c r="DS64" s="453"/>
    </row>
    <row r="65" spans="1:135" ht="3" customHeight="1" x14ac:dyDescent="0.25">
      <c r="A65" s="2195"/>
      <c r="B65" s="2193"/>
      <c r="C65" s="451"/>
      <c r="D65" s="18"/>
      <c r="E65" s="18"/>
      <c r="F65" s="18"/>
      <c r="G65" s="18"/>
      <c r="H65" s="18"/>
      <c r="DR65" s="452"/>
      <c r="DS65" s="453"/>
    </row>
    <row r="66" spans="1:135" ht="3" customHeight="1" x14ac:dyDescent="0.25">
      <c r="A66" s="2195"/>
      <c r="B66" s="2193"/>
      <c r="C66" s="451"/>
      <c r="D66" s="18"/>
      <c r="E66" s="18"/>
      <c r="F66" s="18"/>
      <c r="G66" s="18"/>
      <c r="H66" s="18"/>
      <c r="DR66" s="452"/>
      <c r="DS66" s="453"/>
    </row>
    <row r="67" spans="1:135" ht="3" customHeight="1" thickBot="1" x14ac:dyDescent="0.3">
      <c r="A67" s="2195"/>
      <c r="B67" s="2194"/>
      <c r="C67" s="451"/>
      <c r="D67" s="18"/>
      <c r="E67" s="18"/>
      <c r="F67" s="18"/>
      <c r="G67" s="18"/>
      <c r="H67" s="18"/>
      <c r="DR67" s="452"/>
      <c r="DS67" s="453"/>
    </row>
    <row r="68" spans="1:135" ht="3" customHeight="1" thickTop="1" x14ac:dyDescent="0.25">
      <c r="A68" s="2195"/>
      <c r="B68" s="2192">
        <v>50</v>
      </c>
      <c r="C68" s="477"/>
      <c r="D68" s="478"/>
      <c r="E68" s="478"/>
      <c r="F68" s="478"/>
      <c r="G68" s="478"/>
      <c r="H68" s="478"/>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c r="BA68" s="479"/>
      <c r="BB68" s="479"/>
      <c r="BC68" s="479"/>
      <c r="BD68" s="479"/>
      <c r="BE68" s="479"/>
      <c r="BF68" s="479"/>
      <c r="BG68" s="479"/>
      <c r="BH68" s="479"/>
      <c r="BI68" s="479"/>
      <c r="BJ68" s="479"/>
      <c r="BK68" s="479"/>
      <c r="BL68" s="479"/>
      <c r="BM68" s="479"/>
      <c r="BN68" s="479"/>
      <c r="BO68" s="479"/>
      <c r="BP68" s="479"/>
      <c r="BQ68" s="479"/>
      <c r="BR68" s="479"/>
      <c r="BS68" s="479"/>
      <c r="BT68" s="479"/>
      <c r="BU68" s="479"/>
      <c r="BV68" s="479"/>
      <c r="BW68" s="479"/>
      <c r="BX68" s="479"/>
      <c r="BY68" s="479"/>
      <c r="BZ68" s="479"/>
      <c r="CA68" s="479"/>
      <c r="CB68" s="479"/>
      <c r="CC68" s="479"/>
      <c r="CD68" s="479"/>
      <c r="CE68" s="479"/>
      <c r="CF68" s="479"/>
      <c r="CG68" s="479"/>
      <c r="CH68" s="479"/>
      <c r="CI68" s="479"/>
      <c r="CJ68" s="479"/>
      <c r="CK68" s="479"/>
      <c r="CL68" s="479"/>
      <c r="CM68" s="479"/>
      <c r="CN68" s="479"/>
      <c r="CO68" s="479"/>
      <c r="CP68" s="479"/>
      <c r="CQ68" s="479"/>
      <c r="CR68" s="479"/>
      <c r="CS68" s="479"/>
      <c r="CT68" s="479"/>
      <c r="CU68" s="479"/>
      <c r="CV68" s="479"/>
      <c r="CW68" s="479"/>
      <c r="CX68" s="479"/>
      <c r="CY68" s="479"/>
      <c r="CZ68" s="479"/>
      <c r="DA68" s="479"/>
      <c r="DB68" s="479"/>
      <c r="DC68" s="479"/>
      <c r="DD68" s="479"/>
      <c r="DE68" s="479"/>
      <c r="DF68" s="479"/>
      <c r="DG68" s="479"/>
      <c r="DH68" s="479"/>
      <c r="DI68" s="479"/>
      <c r="DJ68" s="479"/>
      <c r="DK68" s="479"/>
      <c r="DL68" s="479"/>
      <c r="DM68" s="479"/>
      <c r="DN68" s="479"/>
      <c r="DO68" s="479"/>
      <c r="DP68" s="479"/>
      <c r="DQ68" s="479"/>
      <c r="DR68" s="480"/>
      <c r="DS68" s="481"/>
      <c r="DT68" s="479"/>
      <c r="DU68" s="479"/>
      <c r="DV68" s="479"/>
      <c r="DW68" s="479"/>
      <c r="DX68" s="479"/>
      <c r="DY68" s="479"/>
      <c r="DZ68" s="479"/>
      <c r="EA68" s="479"/>
      <c r="EB68" s="479"/>
      <c r="EC68" s="479"/>
      <c r="ED68" s="479"/>
      <c r="EE68" s="479"/>
    </row>
    <row r="69" spans="1:135" ht="3" customHeight="1" x14ac:dyDescent="0.25">
      <c r="A69" s="2195"/>
      <c r="B69" s="2193"/>
      <c r="C69" s="451"/>
      <c r="D69" s="18"/>
      <c r="E69" s="18"/>
      <c r="F69" s="18"/>
      <c r="G69" s="18"/>
      <c r="H69" s="18"/>
      <c r="DR69" s="452"/>
      <c r="DS69" s="453"/>
      <c r="DT69" s="2255"/>
      <c r="DU69" s="2255"/>
      <c r="DV69" s="2255"/>
      <c r="DW69" s="2255"/>
      <c r="DX69" s="2255"/>
      <c r="DY69" s="2255"/>
      <c r="DZ69" s="2255"/>
      <c r="EA69" s="2255"/>
    </row>
    <row r="70" spans="1:135" ht="3" customHeight="1" x14ac:dyDescent="0.25">
      <c r="A70" s="2195"/>
      <c r="B70" s="2193"/>
      <c r="C70" s="451"/>
      <c r="D70" s="18"/>
      <c r="E70" s="18"/>
      <c r="F70" s="18"/>
      <c r="G70" s="18"/>
      <c r="H70" s="18"/>
      <c r="DR70" s="452"/>
      <c r="DS70" s="453"/>
      <c r="DT70" s="2255"/>
      <c r="DU70" s="2255"/>
      <c r="DV70" s="2255"/>
      <c r="DW70" s="2255"/>
      <c r="DX70" s="2255"/>
      <c r="DY70" s="2255"/>
      <c r="DZ70" s="2255"/>
      <c r="EA70" s="2255"/>
    </row>
    <row r="71" spans="1:135" ht="3" customHeight="1" x14ac:dyDescent="0.25">
      <c r="A71" s="2195"/>
      <c r="B71" s="2193"/>
      <c r="C71" s="451"/>
      <c r="D71" s="18"/>
      <c r="E71" s="18"/>
      <c r="F71" s="18"/>
      <c r="G71" s="18"/>
      <c r="H71" s="18"/>
      <c r="DR71" s="452"/>
      <c r="DS71" s="453"/>
      <c r="DT71" s="2255"/>
      <c r="DU71" s="2255"/>
      <c r="DV71" s="2255"/>
      <c r="DW71" s="2255"/>
      <c r="DX71" s="2255"/>
      <c r="DY71" s="2255"/>
      <c r="DZ71" s="2255"/>
      <c r="EA71" s="2255"/>
    </row>
    <row r="72" spans="1:135" ht="3" customHeight="1" x14ac:dyDescent="0.25">
      <c r="A72" s="2195"/>
      <c r="B72" s="2194"/>
      <c r="C72" s="451"/>
      <c r="D72" s="18"/>
      <c r="E72" s="18"/>
      <c r="F72" s="18"/>
      <c r="G72" s="18"/>
      <c r="H72" s="18"/>
      <c r="DR72" s="452"/>
      <c r="DS72" s="453"/>
    </row>
    <row r="73" spans="1:135" ht="3" customHeight="1" x14ac:dyDescent="0.25">
      <c r="A73" s="2195"/>
      <c r="B73" s="2192">
        <v>45</v>
      </c>
      <c r="C73" s="451"/>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DR73" s="452"/>
      <c r="DS73" s="453"/>
    </row>
    <row r="74" spans="1:135" ht="3" customHeight="1" x14ac:dyDescent="0.25">
      <c r="A74" s="2195"/>
      <c r="B74" s="2193"/>
      <c r="C74" s="451"/>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DR74" s="452"/>
      <c r="DS74" s="453"/>
    </row>
    <row r="75" spans="1:135" ht="3" customHeight="1" x14ac:dyDescent="0.25">
      <c r="A75" s="2195"/>
      <c r="B75" s="2193"/>
      <c r="C75" s="451"/>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DR75" s="452"/>
      <c r="DS75" s="453"/>
    </row>
    <row r="76" spans="1:135" ht="3" customHeight="1" x14ac:dyDescent="0.25">
      <c r="A76" s="2195"/>
      <c r="B76" s="2193"/>
      <c r="C76" s="451"/>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DR76" s="455"/>
      <c r="DS76" s="456"/>
    </row>
    <row r="77" spans="1:135" ht="3" customHeight="1" x14ac:dyDescent="0.25">
      <c r="A77" s="2195"/>
      <c r="B77" s="2194"/>
      <c r="C77" s="451"/>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DR77" s="455"/>
      <c r="DS77" s="456"/>
    </row>
    <row r="78" spans="1:135" ht="3" customHeight="1" x14ac:dyDescent="0.25">
      <c r="A78" s="2195"/>
      <c r="B78" s="2192">
        <v>40</v>
      </c>
      <c r="C78" s="451"/>
      <c r="D78" s="18"/>
      <c r="E78" s="18"/>
      <c r="F78" s="18"/>
      <c r="G78" s="18"/>
      <c r="H78" s="18"/>
      <c r="DR78" s="455"/>
      <c r="DS78" s="444"/>
      <c r="DT78" s="440"/>
      <c r="DU78" s="440"/>
      <c r="DV78" s="440"/>
      <c r="DW78" s="440"/>
      <c r="DX78" s="440"/>
      <c r="DY78" s="440"/>
      <c r="DZ78" s="440"/>
      <c r="EA78" s="440"/>
      <c r="EB78" s="440"/>
      <c r="EC78" s="440"/>
      <c r="ED78" s="440"/>
      <c r="EE78" s="440"/>
    </row>
    <row r="79" spans="1:135" ht="3" customHeight="1" x14ac:dyDescent="0.25">
      <c r="A79" s="2195"/>
      <c r="B79" s="2193"/>
      <c r="C79" s="451"/>
      <c r="D79" s="18"/>
      <c r="E79" s="18"/>
      <c r="F79" s="18"/>
      <c r="G79" s="18"/>
      <c r="H79" s="18"/>
      <c r="DR79" s="455"/>
      <c r="DS79" s="456"/>
    </row>
    <row r="80" spans="1:135" ht="3" customHeight="1" x14ac:dyDescent="0.25">
      <c r="A80" s="2195"/>
      <c r="B80" s="2193"/>
      <c r="C80" s="451"/>
      <c r="D80" s="18"/>
      <c r="E80" s="18"/>
      <c r="F80" s="18"/>
      <c r="G80" s="18"/>
      <c r="H80" s="18"/>
    </row>
    <row r="81" spans="1:127" ht="3" customHeight="1" x14ac:dyDescent="0.25">
      <c r="A81" s="2195"/>
      <c r="B81" s="2193"/>
      <c r="C81" s="451"/>
      <c r="D81" s="18"/>
      <c r="E81" s="18"/>
      <c r="F81" s="18"/>
      <c r="G81" s="18"/>
      <c r="H81" s="18"/>
    </row>
    <row r="82" spans="1:127" ht="3" customHeight="1" x14ac:dyDescent="0.25">
      <c r="A82" s="2195"/>
      <c r="B82" s="2194"/>
      <c r="C82" s="451"/>
      <c r="D82" s="18"/>
      <c r="E82" s="18"/>
      <c r="F82" s="18"/>
      <c r="G82" s="18"/>
      <c r="H82" s="18"/>
      <c r="DC82" s="2199" t="s">
        <v>917</v>
      </c>
      <c r="DD82" s="2199"/>
      <c r="DE82" s="2199"/>
      <c r="DF82" s="2199"/>
      <c r="DG82" s="2199"/>
      <c r="DH82" s="2199"/>
      <c r="DI82" s="2199"/>
      <c r="DJ82" s="2199"/>
      <c r="DK82" s="2199"/>
      <c r="DL82" s="2199"/>
      <c r="DM82" s="2199"/>
      <c r="DN82" s="74"/>
      <c r="DO82" s="74"/>
      <c r="DP82" s="74"/>
      <c r="DQ82" s="74"/>
      <c r="DR82" s="74"/>
      <c r="DS82" s="74"/>
      <c r="DT82" s="74"/>
      <c r="DU82" s="74"/>
      <c r="DV82" s="74"/>
      <c r="DW82" s="74"/>
    </row>
    <row r="83" spans="1:127" ht="3" customHeight="1" x14ac:dyDescent="0.25">
      <c r="A83" s="2195"/>
      <c r="B83" s="2192">
        <v>35</v>
      </c>
      <c r="C83" s="451"/>
      <c r="D83" s="18"/>
      <c r="E83" s="18"/>
      <c r="F83" s="18"/>
      <c r="G83" s="18"/>
      <c r="H83" s="18"/>
      <c r="AU83" s="2200" t="s">
        <v>892</v>
      </c>
      <c r="AV83" s="2201"/>
      <c r="AW83" s="2201"/>
      <c r="AX83" s="2201"/>
      <c r="AY83" s="2201"/>
      <c r="AZ83" s="2201"/>
      <c r="BA83" s="2201"/>
      <c r="BB83" s="2201"/>
      <c r="BC83" s="2201"/>
      <c r="BD83" s="2201"/>
      <c r="BE83" s="2201"/>
      <c r="BF83" s="2201"/>
      <c r="BG83" s="2201"/>
      <c r="BH83" s="2201"/>
      <c r="BI83" s="2201"/>
      <c r="BJ83" s="2201"/>
      <c r="BK83" s="2201"/>
      <c r="BL83" s="2201"/>
      <c r="BM83" s="2201"/>
      <c r="BN83" s="2201"/>
      <c r="BO83" s="2201"/>
      <c r="BP83" s="2201"/>
      <c r="BQ83" s="2201"/>
      <c r="BR83" s="2201"/>
      <c r="BS83" s="2201"/>
      <c r="BT83" s="2201"/>
      <c r="BU83" s="2201"/>
      <c r="BV83" s="2201"/>
      <c r="BW83" s="2201"/>
      <c r="BX83" s="2201"/>
      <c r="BY83" s="2201"/>
      <c r="BZ83" s="2201"/>
      <c r="CA83" s="2201"/>
      <c r="CB83" s="2201"/>
      <c r="CC83" s="2201"/>
      <c r="CD83" s="2201"/>
      <c r="CE83" s="2201"/>
      <c r="CF83" s="2202"/>
      <c r="CG83" s="2209">
        <v>4.4000000000000004</v>
      </c>
      <c r="CH83" s="2210"/>
      <c r="CI83" s="2210"/>
      <c r="CJ83" s="2210"/>
      <c r="CK83" s="2210"/>
      <c r="CL83" s="2210"/>
      <c r="CM83" s="2210"/>
      <c r="CN83" s="2210"/>
      <c r="CO83" s="2210"/>
      <c r="CP83" s="2211"/>
      <c r="CZ83" s="450"/>
      <c r="DA83" s="454"/>
      <c r="DC83" s="2199"/>
      <c r="DD83" s="2199"/>
      <c r="DE83" s="2199"/>
      <c r="DF83" s="2199"/>
      <c r="DG83" s="2199"/>
      <c r="DH83" s="2199"/>
      <c r="DI83" s="2199"/>
      <c r="DJ83" s="2199"/>
      <c r="DK83" s="2199"/>
      <c r="DL83" s="2199"/>
      <c r="DM83" s="2199"/>
      <c r="DN83" s="74"/>
      <c r="DO83" s="74"/>
      <c r="DP83" s="74"/>
      <c r="DQ83" s="74"/>
      <c r="DR83" s="74"/>
      <c r="DS83" s="74"/>
      <c r="DT83" s="74"/>
      <c r="DU83" s="74"/>
      <c r="DV83" s="74"/>
      <c r="DW83" s="74"/>
    </row>
    <row r="84" spans="1:127" ht="3" customHeight="1" x14ac:dyDescent="0.25">
      <c r="A84" s="2195"/>
      <c r="B84" s="2193"/>
      <c r="C84" s="451"/>
      <c r="D84" s="18"/>
      <c r="E84" s="18"/>
      <c r="F84" s="18"/>
      <c r="G84" s="18"/>
      <c r="H84" s="18"/>
      <c r="AU84" s="2203"/>
      <c r="AV84" s="2204"/>
      <c r="AW84" s="2204"/>
      <c r="AX84" s="2204"/>
      <c r="AY84" s="2204"/>
      <c r="AZ84" s="2204"/>
      <c r="BA84" s="2204"/>
      <c r="BB84" s="2204"/>
      <c r="BC84" s="2204"/>
      <c r="BD84" s="2204"/>
      <c r="BE84" s="2204"/>
      <c r="BF84" s="2204"/>
      <c r="BG84" s="2204"/>
      <c r="BH84" s="2204"/>
      <c r="BI84" s="2204"/>
      <c r="BJ84" s="2204"/>
      <c r="BK84" s="2204"/>
      <c r="BL84" s="2204"/>
      <c r="BM84" s="2204"/>
      <c r="BN84" s="2204"/>
      <c r="BO84" s="2204"/>
      <c r="BP84" s="2204"/>
      <c r="BQ84" s="2204"/>
      <c r="BR84" s="2204"/>
      <c r="BS84" s="2204"/>
      <c r="BT84" s="2204"/>
      <c r="BU84" s="2204"/>
      <c r="BV84" s="2204"/>
      <c r="BW84" s="2204"/>
      <c r="BX84" s="2204"/>
      <c r="BY84" s="2204"/>
      <c r="BZ84" s="2204"/>
      <c r="CA84" s="2204"/>
      <c r="CB84" s="2204"/>
      <c r="CC84" s="2204"/>
      <c r="CD84" s="2204"/>
      <c r="CE84" s="2204"/>
      <c r="CF84" s="2205"/>
      <c r="CG84" s="2212"/>
      <c r="CH84" s="2213"/>
      <c r="CI84" s="2213"/>
      <c r="CJ84" s="2213"/>
      <c r="CK84" s="2213"/>
      <c r="CL84" s="2213"/>
      <c r="CM84" s="2213"/>
      <c r="CN84" s="2213"/>
      <c r="CO84" s="2213"/>
      <c r="CP84" s="2214"/>
      <c r="CZ84" s="441"/>
      <c r="DA84" s="443"/>
      <c r="DC84" s="2199"/>
      <c r="DD84" s="2199"/>
      <c r="DE84" s="2199"/>
      <c r="DF84" s="2199"/>
      <c r="DG84" s="2199"/>
      <c r="DH84" s="2199"/>
      <c r="DI84" s="2199"/>
      <c r="DJ84" s="2199"/>
      <c r="DK84" s="2199"/>
      <c r="DL84" s="2199"/>
      <c r="DM84" s="2199"/>
      <c r="DN84" s="74"/>
      <c r="DO84" s="74"/>
      <c r="DP84" s="74"/>
      <c r="DQ84" s="74"/>
      <c r="DR84" s="74"/>
      <c r="DS84" s="74"/>
      <c r="DT84" s="74"/>
      <c r="DU84" s="74"/>
      <c r="DV84" s="74"/>
      <c r="DW84" s="74"/>
    </row>
    <row r="85" spans="1:127" ht="3" customHeight="1" x14ac:dyDescent="0.25">
      <c r="A85" s="2195"/>
      <c r="B85" s="2193"/>
      <c r="C85" s="451"/>
      <c r="D85" s="18"/>
      <c r="E85" s="18"/>
      <c r="F85" s="18"/>
      <c r="G85" s="18"/>
      <c r="H85" s="18"/>
      <c r="AU85" s="2203"/>
      <c r="AV85" s="2204"/>
      <c r="AW85" s="2204"/>
      <c r="AX85" s="2204"/>
      <c r="AY85" s="2204"/>
      <c r="AZ85" s="2204"/>
      <c r="BA85" s="2204"/>
      <c r="BB85" s="2204"/>
      <c r="BC85" s="2204"/>
      <c r="BD85" s="2204"/>
      <c r="BE85" s="2204"/>
      <c r="BF85" s="2204"/>
      <c r="BG85" s="2204"/>
      <c r="BH85" s="2204"/>
      <c r="BI85" s="2204"/>
      <c r="BJ85" s="2204"/>
      <c r="BK85" s="2204"/>
      <c r="BL85" s="2204"/>
      <c r="BM85" s="2204"/>
      <c r="BN85" s="2204"/>
      <c r="BO85" s="2204"/>
      <c r="BP85" s="2204"/>
      <c r="BQ85" s="2204"/>
      <c r="BR85" s="2204"/>
      <c r="BS85" s="2204"/>
      <c r="BT85" s="2204"/>
      <c r="BU85" s="2204"/>
      <c r="BV85" s="2204"/>
      <c r="BW85" s="2204"/>
      <c r="BX85" s="2204"/>
      <c r="BY85" s="2204"/>
      <c r="BZ85" s="2204"/>
      <c r="CA85" s="2204"/>
      <c r="CB85" s="2204"/>
      <c r="CC85" s="2204"/>
      <c r="CD85" s="2204"/>
      <c r="CE85" s="2204"/>
      <c r="CF85" s="2205"/>
      <c r="CG85" s="2212"/>
      <c r="CH85" s="2213"/>
      <c r="CI85" s="2213"/>
      <c r="CJ85" s="2213"/>
      <c r="CK85" s="2213"/>
      <c r="CL85" s="2213"/>
      <c r="CM85" s="2213"/>
      <c r="CN85" s="2213"/>
      <c r="CO85" s="2213"/>
      <c r="CP85" s="2214"/>
      <c r="DC85" s="2199"/>
      <c r="DD85" s="2199"/>
      <c r="DE85" s="2199"/>
      <c r="DF85" s="2199"/>
      <c r="DG85" s="2199"/>
      <c r="DH85" s="2199"/>
      <c r="DI85" s="2199"/>
      <c r="DJ85" s="2199"/>
      <c r="DK85" s="2199"/>
      <c r="DL85" s="2199"/>
      <c r="DM85" s="2199"/>
      <c r="DN85" s="74"/>
      <c r="DO85" s="74"/>
      <c r="DP85" s="74"/>
      <c r="DQ85" s="74"/>
      <c r="DR85" s="74"/>
      <c r="DS85" s="74"/>
      <c r="DT85" s="74"/>
      <c r="DU85" s="74"/>
      <c r="DV85" s="74"/>
      <c r="DW85" s="74"/>
    </row>
    <row r="86" spans="1:127" ht="3" customHeight="1" x14ac:dyDescent="0.25">
      <c r="A86" s="2195"/>
      <c r="B86" s="2193"/>
      <c r="C86" s="451"/>
      <c r="D86" s="18"/>
      <c r="E86" s="18"/>
      <c r="F86" s="18"/>
      <c r="G86" s="18"/>
      <c r="H86" s="18"/>
      <c r="AU86" s="2203"/>
      <c r="AV86" s="2204"/>
      <c r="AW86" s="2204"/>
      <c r="AX86" s="2204"/>
      <c r="AY86" s="2204"/>
      <c r="AZ86" s="2204"/>
      <c r="BA86" s="2204"/>
      <c r="BB86" s="2204"/>
      <c r="BC86" s="2204"/>
      <c r="BD86" s="2204"/>
      <c r="BE86" s="2204"/>
      <c r="BF86" s="2204"/>
      <c r="BG86" s="2204"/>
      <c r="BH86" s="2204"/>
      <c r="BI86" s="2204"/>
      <c r="BJ86" s="2204"/>
      <c r="BK86" s="2204"/>
      <c r="BL86" s="2204"/>
      <c r="BM86" s="2204"/>
      <c r="BN86" s="2204"/>
      <c r="BO86" s="2204"/>
      <c r="BP86" s="2204"/>
      <c r="BQ86" s="2204"/>
      <c r="BR86" s="2204"/>
      <c r="BS86" s="2204"/>
      <c r="BT86" s="2204"/>
      <c r="BU86" s="2204"/>
      <c r="BV86" s="2204"/>
      <c r="BW86" s="2204"/>
      <c r="BX86" s="2204"/>
      <c r="BY86" s="2204"/>
      <c r="BZ86" s="2204"/>
      <c r="CA86" s="2204"/>
      <c r="CB86" s="2204"/>
      <c r="CC86" s="2204"/>
      <c r="CD86" s="2204"/>
      <c r="CE86" s="2204"/>
      <c r="CF86" s="2205"/>
      <c r="CG86" s="2212"/>
      <c r="CH86" s="2213"/>
      <c r="CI86" s="2213"/>
      <c r="CJ86" s="2213"/>
      <c r="CK86" s="2213"/>
      <c r="CL86" s="2213"/>
      <c r="CM86" s="2213"/>
      <c r="CN86" s="2213"/>
      <c r="CO86" s="2213"/>
      <c r="CP86" s="2214"/>
      <c r="DC86" s="2199" t="s">
        <v>922</v>
      </c>
      <c r="DD86" s="2199"/>
      <c r="DE86" s="2199"/>
      <c r="DF86" s="2199"/>
      <c r="DG86" s="2199"/>
      <c r="DH86" s="2199"/>
      <c r="DI86" s="2199"/>
      <c r="DJ86" s="2199"/>
      <c r="DK86" s="2199"/>
      <c r="DL86" s="2199"/>
      <c r="DM86" s="2199"/>
      <c r="DN86" s="2199"/>
      <c r="DO86" s="2199"/>
      <c r="DP86" s="2199"/>
      <c r="DQ86" s="2199"/>
      <c r="DR86" s="2199"/>
      <c r="DS86" s="2218"/>
      <c r="DT86" s="2218"/>
      <c r="DU86" s="2218"/>
      <c r="DV86" s="2218"/>
      <c r="DW86" s="2218"/>
    </row>
    <row r="87" spans="1:127" ht="3" customHeight="1" x14ac:dyDescent="0.25">
      <c r="A87" s="2195"/>
      <c r="B87" s="2194"/>
      <c r="C87" s="451"/>
      <c r="D87" s="18"/>
      <c r="E87" s="18"/>
      <c r="F87" s="18"/>
      <c r="G87" s="18"/>
      <c r="H87" s="18"/>
      <c r="AU87" s="2206"/>
      <c r="AV87" s="2207"/>
      <c r="AW87" s="2207"/>
      <c r="AX87" s="2207"/>
      <c r="AY87" s="2207"/>
      <c r="AZ87" s="2207"/>
      <c r="BA87" s="2207"/>
      <c r="BB87" s="2207"/>
      <c r="BC87" s="2207"/>
      <c r="BD87" s="2207"/>
      <c r="BE87" s="2207"/>
      <c r="BF87" s="2207"/>
      <c r="BG87" s="2207"/>
      <c r="BH87" s="2207"/>
      <c r="BI87" s="2207"/>
      <c r="BJ87" s="2207"/>
      <c r="BK87" s="2207"/>
      <c r="BL87" s="2207"/>
      <c r="BM87" s="2207"/>
      <c r="BN87" s="2207"/>
      <c r="BO87" s="2207"/>
      <c r="BP87" s="2207"/>
      <c r="BQ87" s="2207"/>
      <c r="BR87" s="2207"/>
      <c r="BS87" s="2207"/>
      <c r="BT87" s="2207"/>
      <c r="BU87" s="2207"/>
      <c r="BV87" s="2207"/>
      <c r="BW87" s="2207"/>
      <c r="BX87" s="2207"/>
      <c r="BY87" s="2207"/>
      <c r="BZ87" s="2207"/>
      <c r="CA87" s="2207"/>
      <c r="CB87" s="2207"/>
      <c r="CC87" s="2207"/>
      <c r="CD87" s="2207"/>
      <c r="CE87" s="2207"/>
      <c r="CF87" s="2208"/>
      <c r="CG87" s="2215"/>
      <c r="CH87" s="2216"/>
      <c r="CI87" s="2216"/>
      <c r="CJ87" s="2216"/>
      <c r="CK87" s="2216"/>
      <c r="CL87" s="2216"/>
      <c r="CM87" s="2216"/>
      <c r="CN87" s="2216"/>
      <c r="CO87" s="2216"/>
      <c r="CP87" s="2217"/>
      <c r="CZ87" s="455"/>
      <c r="DA87" s="456"/>
      <c r="DC87" s="2199"/>
      <c r="DD87" s="2199"/>
      <c r="DE87" s="2199"/>
      <c r="DF87" s="2199"/>
      <c r="DG87" s="2199"/>
      <c r="DH87" s="2199"/>
      <c r="DI87" s="2199"/>
      <c r="DJ87" s="2199"/>
      <c r="DK87" s="2199"/>
      <c r="DL87" s="2199"/>
      <c r="DM87" s="2199"/>
      <c r="DN87" s="2199"/>
      <c r="DO87" s="2199"/>
      <c r="DP87" s="2199"/>
      <c r="DQ87" s="2199"/>
      <c r="DR87" s="2199"/>
      <c r="DS87" s="2218"/>
      <c r="DT87" s="2218"/>
      <c r="DU87" s="2218"/>
      <c r="DV87" s="2218"/>
      <c r="DW87" s="2218"/>
    </row>
    <row r="88" spans="1:127" ht="3" customHeight="1" x14ac:dyDescent="0.25">
      <c r="A88" s="2195"/>
      <c r="B88" s="2192">
        <v>30</v>
      </c>
      <c r="C88" s="451"/>
      <c r="D88" s="18"/>
      <c r="E88" s="18"/>
      <c r="F88" s="18"/>
      <c r="G88" s="18"/>
      <c r="H88" s="18"/>
      <c r="AU88" s="2200" t="s">
        <v>894</v>
      </c>
      <c r="AV88" s="2201"/>
      <c r="AW88" s="2201"/>
      <c r="AX88" s="2201"/>
      <c r="AY88" s="2201"/>
      <c r="AZ88" s="2201"/>
      <c r="BA88" s="2201"/>
      <c r="BB88" s="2201"/>
      <c r="BC88" s="2201"/>
      <c r="BD88" s="2201"/>
      <c r="BE88" s="2201"/>
      <c r="BF88" s="2201"/>
      <c r="BG88" s="2201"/>
      <c r="BH88" s="2201"/>
      <c r="BI88" s="2201"/>
      <c r="BJ88" s="2201"/>
      <c r="BK88" s="2201"/>
      <c r="BL88" s="2201"/>
      <c r="BM88" s="2201"/>
      <c r="BN88" s="2201"/>
      <c r="BO88" s="2201"/>
      <c r="BP88" s="2201"/>
      <c r="BQ88" s="2201"/>
      <c r="BR88" s="2201"/>
      <c r="BS88" s="2201"/>
      <c r="BT88" s="2201"/>
      <c r="BU88" s="2201"/>
      <c r="BV88" s="2201"/>
      <c r="BW88" s="2201"/>
      <c r="BX88" s="2201"/>
      <c r="BY88" s="2201"/>
      <c r="BZ88" s="2201"/>
      <c r="CA88" s="2201"/>
      <c r="CB88" s="2201"/>
      <c r="CC88" s="2201"/>
      <c r="CD88" s="2201"/>
      <c r="CE88" s="2201"/>
      <c r="CF88" s="2202"/>
      <c r="CG88" s="2209">
        <v>0.3</v>
      </c>
      <c r="CH88" s="2210"/>
      <c r="CI88" s="2210"/>
      <c r="CJ88" s="2210"/>
      <c r="CK88" s="2210"/>
      <c r="CL88" s="2210"/>
      <c r="CM88" s="2210"/>
      <c r="CN88" s="2210"/>
      <c r="CO88" s="2210"/>
      <c r="CP88" s="2211"/>
      <c r="CZ88" s="457"/>
      <c r="DA88" s="437"/>
      <c r="DC88" s="2199"/>
      <c r="DD88" s="2199"/>
      <c r="DE88" s="2199"/>
      <c r="DF88" s="2199"/>
      <c r="DG88" s="2199"/>
      <c r="DH88" s="2199"/>
      <c r="DI88" s="2199"/>
      <c r="DJ88" s="2199"/>
      <c r="DK88" s="2199"/>
      <c r="DL88" s="2199"/>
      <c r="DM88" s="2199"/>
      <c r="DN88" s="2199"/>
      <c r="DO88" s="2199"/>
      <c r="DP88" s="2199"/>
      <c r="DQ88" s="2199"/>
      <c r="DR88" s="2199"/>
      <c r="DS88" s="2218"/>
      <c r="DT88" s="2218"/>
      <c r="DU88" s="2218"/>
      <c r="DV88" s="2218"/>
      <c r="DW88" s="2218"/>
    </row>
    <row r="89" spans="1:127" ht="3" customHeight="1" x14ac:dyDescent="0.25">
      <c r="A89" s="2195"/>
      <c r="B89" s="2193"/>
      <c r="C89" s="451"/>
      <c r="D89" s="18"/>
      <c r="E89" s="18"/>
      <c r="F89" s="18"/>
      <c r="G89" s="18"/>
      <c r="H89" s="18"/>
      <c r="AU89" s="2203"/>
      <c r="AV89" s="2204"/>
      <c r="AW89" s="2204"/>
      <c r="AX89" s="2204"/>
      <c r="AY89" s="2204"/>
      <c r="AZ89" s="2204"/>
      <c r="BA89" s="2204"/>
      <c r="BB89" s="2204"/>
      <c r="BC89" s="2204"/>
      <c r="BD89" s="2204"/>
      <c r="BE89" s="2204"/>
      <c r="BF89" s="2204"/>
      <c r="BG89" s="2204"/>
      <c r="BH89" s="2204"/>
      <c r="BI89" s="2204"/>
      <c r="BJ89" s="2204"/>
      <c r="BK89" s="2204"/>
      <c r="BL89" s="2204"/>
      <c r="BM89" s="2204"/>
      <c r="BN89" s="2204"/>
      <c r="BO89" s="2204"/>
      <c r="BP89" s="2204"/>
      <c r="BQ89" s="2204"/>
      <c r="BR89" s="2204"/>
      <c r="BS89" s="2204"/>
      <c r="BT89" s="2204"/>
      <c r="BU89" s="2204"/>
      <c r="BV89" s="2204"/>
      <c r="BW89" s="2204"/>
      <c r="BX89" s="2204"/>
      <c r="BY89" s="2204"/>
      <c r="BZ89" s="2204"/>
      <c r="CA89" s="2204"/>
      <c r="CB89" s="2204"/>
      <c r="CC89" s="2204"/>
      <c r="CD89" s="2204"/>
      <c r="CE89" s="2204"/>
      <c r="CF89" s="2205"/>
      <c r="CG89" s="2212"/>
      <c r="CH89" s="2213"/>
      <c r="CI89" s="2213"/>
      <c r="CJ89" s="2213"/>
      <c r="CK89" s="2213"/>
      <c r="CL89" s="2213"/>
      <c r="CM89" s="2213"/>
      <c r="CN89" s="2213"/>
      <c r="CO89" s="2213"/>
      <c r="CP89" s="2214"/>
      <c r="CZ89" s="445"/>
      <c r="DA89" s="444"/>
      <c r="DC89" s="2199"/>
      <c r="DD89" s="2199"/>
      <c r="DE89" s="2199"/>
      <c r="DF89" s="2199"/>
      <c r="DG89" s="2199"/>
      <c r="DH89" s="2199"/>
      <c r="DI89" s="2199"/>
      <c r="DJ89" s="2199"/>
      <c r="DK89" s="2199"/>
      <c r="DL89" s="2199"/>
      <c r="DM89" s="2199"/>
      <c r="DN89" s="2199"/>
      <c r="DO89" s="2199"/>
      <c r="DP89" s="2199"/>
      <c r="DQ89" s="2199"/>
      <c r="DR89" s="2199"/>
      <c r="DS89" s="2218"/>
      <c r="DT89" s="2218"/>
      <c r="DU89" s="2218"/>
      <c r="DV89" s="2218"/>
      <c r="DW89" s="2218"/>
    </row>
    <row r="90" spans="1:127" ht="3" customHeight="1" x14ac:dyDescent="0.25">
      <c r="A90" s="2195"/>
      <c r="B90" s="2193"/>
      <c r="C90" s="451"/>
      <c r="D90" s="18"/>
      <c r="E90" s="18"/>
      <c r="F90" s="18"/>
      <c r="G90" s="18"/>
      <c r="H90" s="18"/>
      <c r="AU90" s="2203"/>
      <c r="AV90" s="2204"/>
      <c r="AW90" s="2204"/>
      <c r="AX90" s="2204"/>
      <c r="AY90" s="2204"/>
      <c r="AZ90" s="2204"/>
      <c r="BA90" s="2204"/>
      <c r="BB90" s="2204"/>
      <c r="BC90" s="2204"/>
      <c r="BD90" s="2204"/>
      <c r="BE90" s="2204"/>
      <c r="BF90" s="2204"/>
      <c r="BG90" s="2204"/>
      <c r="BH90" s="2204"/>
      <c r="BI90" s="2204"/>
      <c r="BJ90" s="2204"/>
      <c r="BK90" s="2204"/>
      <c r="BL90" s="2204"/>
      <c r="BM90" s="2204"/>
      <c r="BN90" s="2204"/>
      <c r="BO90" s="2204"/>
      <c r="BP90" s="2204"/>
      <c r="BQ90" s="2204"/>
      <c r="BR90" s="2204"/>
      <c r="BS90" s="2204"/>
      <c r="BT90" s="2204"/>
      <c r="BU90" s="2204"/>
      <c r="BV90" s="2204"/>
      <c r="BW90" s="2204"/>
      <c r="BX90" s="2204"/>
      <c r="BY90" s="2204"/>
      <c r="BZ90" s="2204"/>
      <c r="CA90" s="2204"/>
      <c r="CB90" s="2204"/>
      <c r="CC90" s="2204"/>
      <c r="CD90" s="2204"/>
      <c r="CE90" s="2204"/>
      <c r="CF90" s="2205"/>
      <c r="CG90" s="2212"/>
      <c r="CH90" s="2213"/>
      <c r="CI90" s="2213"/>
      <c r="CJ90" s="2213"/>
      <c r="CK90" s="2213"/>
      <c r="CL90" s="2213"/>
      <c r="CM90" s="2213"/>
      <c r="CN90" s="2213"/>
      <c r="CO90" s="2213"/>
      <c r="CP90" s="2214"/>
      <c r="CZ90" s="455"/>
      <c r="DA90" s="456"/>
      <c r="DC90" s="2199"/>
      <c r="DD90" s="2199"/>
      <c r="DE90" s="2199"/>
      <c r="DF90" s="2199"/>
      <c r="DG90" s="2199"/>
      <c r="DH90" s="2199"/>
      <c r="DI90" s="2199"/>
      <c r="DJ90" s="2199"/>
      <c r="DK90" s="2199"/>
      <c r="DL90" s="2199"/>
      <c r="DM90" s="2199"/>
      <c r="DN90" s="2199"/>
      <c r="DO90" s="2199"/>
      <c r="DP90" s="2199"/>
      <c r="DQ90" s="2199"/>
      <c r="DR90" s="2199"/>
      <c r="DS90" s="2218"/>
      <c r="DT90" s="2218"/>
      <c r="DU90" s="2218"/>
      <c r="DV90" s="2218"/>
      <c r="DW90" s="2218"/>
    </row>
    <row r="91" spans="1:127" ht="3" customHeight="1" x14ac:dyDescent="0.25">
      <c r="A91" s="2195"/>
      <c r="B91" s="2193"/>
      <c r="C91" s="451"/>
      <c r="D91" s="18"/>
      <c r="E91" s="18"/>
      <c r="F91" s="18"/>
      <c r="G91" s="18"/>
      <c r="H91" s="18"/>
      <c r="AU91" s="2203"/>
      <c r="AV91" s="2204"/>
      <c r="AW91" s="2204"/>
      <c r="AX91" s="2204"/>
      <c r="AY91" s="2204"/>
      <c r="AZ91" s="2204"/>
      <c r="BA91" s="2204"/>
      <c r="BB91" s="2204"/>
      <c r="BC91" s="2204"/>
      <c r="BD91" s="2204"/>
      <c r="BE91" s="2204"/>
      <c r="BF91" s="2204"/>
      <c r="BG91" s="2204"/>
      <c r="BH91" s="2204"/>
      <c r="BI91" s="2204"/>
      <c r="BJ91" s="2204"/>
      <c r="BK91" s="2204"/>
      <c r="BL91" s="2204"/>
      <c r="BM91" s="2204"/>
      <c r="BN91" s="2204"/>
      <c r="BO91" s="2204"/>
      <c r="BP91" s="2204"/>
      <c r="BQ91" s="2204"/>
      <c r="BR91" s="2204"/>
      <c r="BS91" s="2204"/>
      <c r="BT91" s="2204"/>
      <c r="BU91" s="2204"/>
      <c r="BV91" s="2204"/>
      <c r="BW91" s="2204"/>
      <c r="BX91" s="2204"/>
      <c r="BY91" s="2204"/>
      <c r="BZ91" s="2204"/>
      <c r="CA91" s="2204"/>
      <c r="CB91" s="2204"/>
      <c r="CC91" s="2204"/>
      <c r="CD91" s="2204"/>
      <c r="CE91" s="2204"/>
      <c r="CF91" s="2205"/>
      <c r="CG91" s="2212"/>
      <c r="CH91" s="2213"/>
      <c r="CI91" s="2213"/>
      <c r="CJ91" s="2213"/>
      <c r="CK91" s="2213"/>
      <c r="CL91" s="2213"/>
      <c r="CM91" s="2213"/>
      <c r="CN91" s="2213"/>
      <c r="CO91" s="2213"/>
      <c r="CP91" s="2214"/>
      <c r="DC91" s="2199"/>
      <c r="DD91" s="2199"/>
      <c r="DE91" s="2199"/>
      <c r="DF91" s="2199"/>
      <c r="DG91" s="2199"/>
      <c r="DH91" s="2199"/>
      <c r="DI91" s="2199"/>
      <c r="DJ91" s="2199"/>
      <c r="DK91" s="2199"/>
      <c r="DL91" s="2199"/>
      <c r="DM91" s="2199"/>
      <c r="DN91" s="2199"/>
      <c r="DO91" s="2199"/>
      <c r="DP91" s="2199"/>
      <c r="DQ91" s="2199"/>
      <c r="DR91" s="2199"/>
      <c r="DS91" s="2218"/>
      <c r="DT91" s="2218"/>
      <c r="DU91" s="2218"/>
      <c r="DV91" s="2218"/>
      <c r="DW91" s="2218"/>
    </row>
    <row r="92" spans="1:127" ht="3" customHeight="1" x14ac:dyDescent="0.25">
      <c r="A92" s="2195"/>
      <c r="B92" s="2194"/>
      <c r="C92" s="451"/>
      <c r="D92" s="18"/>
      <c r="E92" s="18"/>
      <c r="F92" s="18"/>
      <c r="G92" s="18"/>
      <c r="H92" s="18"/>
      <c r="AU92" s="2206"/>
      <c r="AV92" s="2207"/>
      <c r="AW92" s="2207"/>
      <c r="AX92" s="2207"/>
      <c r="AY92" s="2207"/>
      <c r="AZ92" s="2207"/>
      <c r="BA92" s="2207"/>
      <c r="BB92" s="2207"/>
      <c r="BC92" s="2207"/>
      <c r="BD92" s="2207"/>
      <c r="BE92" s="2207"/>
      <c r="BF92" s="2207"/>
      <c r="BG92" s="2207"/>
      <c r="BH92" s="2207"/>
      <c r="BI92" s="2207"/>
      <c r="BJ92" s="2207"/>
      <c r="BK92" s="2207"/>
      <c r="BL92" s="2207"/>
      <c r="BM92" s="2207"/>
      <c r="BN92" s="2207"/>
      <c r="BO92" s="2207"/>
      <c r="BP92" s="2207"/>
      <c r="BQ92" s="2207"/>
      <c r="BR92" s="2207"/>
      <c r="BS92" s="2207"/>
      <c r="BT92" s="2207"/>
      <c r="BU92" s="2207"/>
      <c r="BV92" s="2207"/>
      <c r="BW92" s="2207"/>
      <c r="BX92" s="2207"/>
      <c r="BY92" s="2207"/>
      <c r="BZ92" s="2207"/>
      <c r="CA92" s="2207"/>
      <c r="CB92" s="2207"/>
      <c r="CC92" s="2207"/>
      <c r="CD92" s="2207"/>
      <c r="CE92" s="2207"/>
      <c r="CF92" s="2208"/>
      <c r="CG92" s="2215"/>
      <c r="CH92" s="2216"/>
      <c r="CI92" s="2216"/>
      <c r="CJ92" s="2216"/>
      <c r="CK92" s="2216"/>
      <c r="CL92" s="2216"/>
      <c r="CM92" s="2216"/>
      <c r="CN92" s="2216"/>
      <c r="CO92" s="2216"/>
      <c r="CP92" s="2217"/>
      <c r="DC92" s="2199"/>
      <c r="DD92" s="2199"/>
      <c r="DE92" s="2199"/>
      <c r="DF92" s="2199"/>
      <c r="DG92" s="2199"/>
      <c r="DH92" s="2199"/>
      <c r="DI92" s="2199"/>
      <c r="DJ92" s="2199"/>
      <c r="DK92" s="2199"/>
      <c r="DL92" s="2199"/>
      <c r="DM92" s="2199"/>
      <c r="DN92" s="2199"/>
      <c r="DO92" s="2199"/>
      <c r="DP92" s="2199"/>
      <c r="DQ92" s="2199"/>
      <c r="DR92" s="2199"/>
      <c r="DS92" s="2218"/>
      <c r="DT92" s="2218"/>
      <c r="DU92" s="2218"/>
      <c r="DV92" s="2218"/>
      <c r="DW92" s="2218"/>
    </row>
    <row r="93" spans="1:127" ht="3" customHeight="1" x14ac:dyDescent="0.25">
      <c r="A93" s="2195"/>
      <c r="B93" s="2192">
        <v>25</v>
      </c>
      <c r="C93" s="451"/>
      <c r="D93" s="18"/>
      <c r="E93" s="18"/>
      <c r="F93" s="18"/>
      <c r="G93" s="18"/>
      <c r="H93" s="18"/>
      <c r="AU93" s="2200" t="s">
        <v>895</v>
      </c>
      <c r="AV93" s="2201"/>
      <c r="AW93" s="2201"/>
      <c r="AX93" s="2201"/>
      <c r="AY93" s="2201"/>
      <c r="AZ93" s="2201"/>
      <c r="BA93" s="2201"/>
      <c r="BB93" s="2201"/>
      <c r="BC93" s="2201"/>
      <c r="BD93" s="2201"/>
      <c r="BE93" s="2201"/>
      <c r="BF93" s="2201"/>
      <c r="BG93" s="2201"/>
      <c r="BH93" s="2201"/>
      <c r="BI93" s="2201"/>
      <c r="BJ93" s="2201"/>
      <c r="BK93" s="2201"/>
      <c r="BL93" s="2201"/>
      <c r="BM93" s="2201"/>
      <c r="BN93" s="2201"/>
      <c r="BO93" s="2201"/>
      <c r="BP93" s="2201"/>
      <c r="BQ93" s="2201"/>
      <c r="BR93" s="2201"/>
      <c r="BS93" s="2201"/>
      <c r="BT93" s="2201"/>
      <c r="BU93" s="2201"/>
      <c r="BV93" s="2201"/>
      <c r="BW93" s="2201"/>
      <c r="BX93" s="2201"/>
      <c r="BY93" s="2201"/>
      <c r="BZ93" s="2201"/>
      <c r="CA93" s="2201"/>
      <c r="CB93" s="2201"/>
      <c r="CC93" s="2201"/>
      <c r="CD93" s="2201"/>
      <c r="CE93" s="2201"/>
      <c r="CF93" s="2202"/>
      <c r="CG93" s="2209">
        <v>5</v>
      </c>
      <c r="CH93" s="2210"/>
      <c r="CI93" s="2210"/>
      <c r="CJ93" s="2210"/>
      <c r="CK93" s="2210"/>
      <c r="CL93" s="2210"/>
      <c r="CM93" s="2210"/>
      <c r="CN93" s="2210"/>
      <c r="CO93" s="2210"/>
      <c r="CP93" s="2211"/>
    </row>
    <row r="94" spans="1:127" ht="3" customHeight="1" x14ac:dyDescent="0.25">
      <c r="A94" s="2195"/>
      <c r="B94" s="2193"/>
      <c r="C94" s="451"/>
      <c r="D94" s="18"/>
      <c r="E94" s="18"/>
      <c r="F94" s="18"/>
      <c r="G94" s="18"/>
      <c r="H94" s="18"/>
      <c r="AU94" s="2203"/>
      <c r="AV94" s="2204"/>
      <c r="AW94" s="2204"/>
      <c r="AX94" s="2204"/>
      <c r="AY94" s="2204"/>
      <c r="AZ94" s="2204"/>
      <c r="BA94" s="2204"/>
      <c r="BB94" s="2204"/>
      <c r="BC94" s="2204"/>
      <c r="BD94" s="2204"/>
      <c r="BE94" s="2204"/>
      <c r="BF94" s="2204"/>
      <c r="BG94" s="2204"/>
      <c r="BH94" s="2204"/>
      <c r="BI94" s="2204"/>
      <c r="BJ94" s="2204"/>
      <c r="BK94" s="2204"/>
      <c r="BL94" s="2204"/>
      <c r="BM94" s="2204"/>
      <c r="BN94" s="2204"/>
      <c r="BO94" s="2204"/>
      <c r="BP94" s="2204"/>
      <c r="BQ94" s="2204"/>
      <c r="BR94" s="2204"/>
      <c r="BS94" s="2204"/>
      <c r="BT94" s="2204"/>
      <c r="BU94" s="2204"/>
      <c r="BV94" s="2204"/>
      <c r="BW94" s="2204"/>
      <c r="BX94" s="2204"/>
      <c r="BY94" s="2204"/>
      <c r="BZ94" s="2204"/>
      <c r="CA94" s="2204"/>
      <c r="CB94" s="2204"/>
      <c r="CC94" s="2204"/>
      <c r="CD94" s="2204"/>
      <c r="CE94" s="2204"/>
      <c r="CF94" s="2205"/>
      <c r="CG94" s="2212"/>
      <c r="CH94" s="2213"/>
      <c r="CI94" s="2213"/>
      <c r="CJ94" s="2213"/>
      <c r="CK94" s="2213"/>
      <c r="CL94" s="2213"/>
      <c r="CM94" s="2213"/>
      <c r="CN94" s="2213"/>
      <c r="CO94" s="2213"/>
      <c r="CP94" s="2214"/>
    </row>
    <row r="95" spans="1:127" ht="3" customHeight="1" x14ac:dyDescent="0.25">
      <c r="A95" s="2195"/>
      <c r="B95" s="2193"/>
      <c r="C95" s="451"/>
      <c r="D95" s="18"/>
      <c r="E95" s="18"/>
      <c r="F95" s="18"/>
      <c r="G95" s="18"/>
      <c r="H95" s="18"/>
      <c r="AU95" s="2203"/>
      <c r="AV95" s="2204"/>
      <c r="AW95" s="2204"/>
      <c r="AX95" s="2204"/>
      <c r="AY95" s="2204"/>
      <c r="AZ95" s="2204"/>
      <c r="BA95" s="2204"/>
      <c r="BB95" s="2204"/>
      <c r="BC95" s="2204"/>
      <c r="BD95" s="2204"/>
      <c r="BE95" s="2204"/>
      <c r="BF95" s="2204"/>
      <c r="BG95" s="2204"/>
      <c r="BH95" s="2204"/>
      <c r="BI95" s="2204"/>
      <c r="BJ95" s="2204"/>
      <c r="BK95" s="2204"/>
      <c r="BL95" s="2204"/>
      <c r="BM95" s="2204"/>
      <c r="BN95" s="2204"/>
      <c r="BO95" s="2204"/>
      <c r="BP95" s="2204"/>
      <c r="BQ95" s="2204"/>
      <c r="BR95" s="2204"/>
      <c r="BS95" s="2204"/>
      <c r="BT95" s="2204"/>
      <c r="BU95" s="2204"/>
      <c r="BV95" s="2204"/>
      <c r="BW95" s="2204"/>
      <c r="BX95" s="2204"/>
      <c r="BY95" s="2204"/>
      <c r="BZ95" s="2204"/>
      <c r="CA95" s="2204"/>
      <c r="CB95" s="2204"/>
      <c r="CC95" s="2204"/>
      <c r="CD95" s="2204"/>
      <c r="CE95" s="2204"/>
      <c r="CF95" s="2205"/>
      <c r="CG95" s="2212"/>
      <c r="CH95" s="2213"/>
      <c r="CI95" s="2213"/>
      <c r="CJ95" s="2213"/>
      <c r="CK95" s="2213"/>
      <c r="CL95" s="2213"/>
      <c r="CM95" s="2213"/>
      <c r="CN95" s="2213"/>
      <c r="CO95" s="2213"/>
      <c r="CP95" s="2214"/>
    </row>
    <row r="96" spans="1:127" ht="3" customHeight="1" x14ac:dyDescent="0.25">
      <c r="A96" s="2195"/>
      <c r="B96" s="2193"/>
      <c r="C96" s="451"/>
      <c r="D96" s="18"/>
      <c r="E96" s="18"/>
      <c r="F96" s="18"/>
      <c r="G96" s="18"/>
      <c r="H96" s="18"/>
      <c r="AU96" s="2203"/>
      <c r="AV96" s="2204"/>
      <c r="AW96" s="2204"/>
      <c r="AX96" s="2204"/>
      <c r="AY96" s="2204"/>
      <c r="AZ96" s="2204"/>
      <c r="BA96" s="2204"/>
      <c r="BB96" s="2204"/>
      <c r="BC96" s="2204"/>
      <c r="BD96" s="2204"/>
      <c r="BE96" s="2204"/>
      <c r="BF96" s="2204"/>
      <c r="BG96" s="2204"/>
      <c r="BH96" s="2204"/>
      <c r="BI96" s="2204"/>
      <c r="BJ96" s="2204"/>
      <c r="BK96" s="2204"/>
      <c r="BL96" s="2204"/>
      <c r="BM96" s="2204"/>
      <c r="BN96" s="2204"/>
      <c r="BO96" s="2204"/>
      <c r="BP96" s="2204"/>
      <c r="BQ96" s="2204"/>
      <c r="BR96" s="2204"/>
      <c r="BS96" s="2204"/>
      <c r="BT96" s="2204"/>
      <c r="BU96" s="2204"/>
      <c r="BV96" s="2204"/>
      <c r="BW96" s="2204"/>
      <c r="BX96" s="2204"/>
      <c r="BY96" s="2204"/>
      <c r="BZ96" s="2204"/>
      <c r="CA96" s="2204"/>
      <c r="CB96" s="2204"/>
      <c r="CC96" s="2204"/>
      <c r="CD96" s="2204"/>
      <c r="CE96" s="2204"/>
      <c r="CF96" s="2205"/>
      <c r="CG96" s="2212"/>
      <c r="CH96" s="2213"/>
      <c r="CI96" s="2213"/>
      <c r="CJ96" s="2213"/>
      <c r="CK96" s="2213"/>
      <c r="CL96" s="2213"/>
      <c r="CM96" s="2213"/>
      <c r="CN96" s="2213"/>
      <c r="CO96" s="2213"/>
      <c r="CP96" s="2214"/>
    </row>
    <row r="97" spans="1:94" ht="3" customHeight="1" x14ac:dyDescent="0.25">
      <c r="A97" s="2195"/>
      <c r="B97" s="2194"/>
      <c r="C97" s="451"/>
      <c r="D97" s="18"/>
      <c r="E97" s="18"/>
      <c r="F97" s="18"/>
      <c r="G97" s="18"/>
      <c r="H97" s="18"/>
      <c r="AU97" s="2206"/>
      <c r="AV97" s="2207"/>
      <c r="AW97" s="2207"/>
      <c r="AX97" s="2207"/>
      <c r="AY97" s="2207"/>
      <c r="AZ97" s="2207"/>
      <c r="BA97" s="2207"/>
      <c r="BB97" s="2207"/>
      <c r="BC97" s="2207"/>
      <c r="BD97" s="2207"/>
      <c r="BE97" s="2207"/>
      <c r="BF97" s="2207"/>
      <c r="BG97" s="2207"/>
      <c r="BH97" s="2207"/>
      <c r="BI97" s="2207"/>
      <c r="BJ97" s="2207"/>
      <c r="BK97" s="2207"/>
      <c r="BL97" s="2207"/>
      <c r="BM97" s="2207"/>
      <c r="BN97" s="2207"/>
      <c r="BO97" s="2207"/>
      <c r="BP97" s="2207"/>
      <c r="BQ97" s="2207"/>
      <c r="BR97" s="2207"/>
      <c r="BS97" s="2207"/>
      <c r="BT97" s="2207"/>
      <c r="BU97" s="2207"/>
      <c r="BV97" s="2207"/>
      <c r="BW97" s="2207"/>
      <c r="BX97" s="2207"/>
      <c r="BY97" s="2207"/>
      <c r="BZ97" s="2207"/>
      <c r="CA97" s="2207"/>
      <c r="CB97" s="2207"/>
      <c r="CC97" s="2207"/>
      <c r="CD97" s="2207"/>
      <c r="CE97" s="2207"/>
      <c r="CF97" s="2208"/>
      <c r="CG97" s="2215"/>
      <c r="CH97" s="2216"/>
      <c r="CI97" s="2216"/>
      <c r="CJ97" s="2216"/>
      <c r="CK97" s="2216"/>
      <c r="CL97" s="2216"/>
      <c r="CM97" s="2216"/>
      <c r="CN97" s="2216"/>
      <c r="CO97" s="2216"/>
      <c r="CP97" s="2217"/>
    </row>
    <row r="98" spans="1:94" ht="3" customHeight="1" x14ac:dyDescent="0.25">
      <c r="A98" s="2195"/>
      <c r="B98" s="2192">
        <v>20</v>
      </c>
      <c r="C98" s="451"/>
      <c r="D98" s="18"/>
      <c r="E98" s="18"/>
      <c r="F98" s="18"/>
      <c r="G98" s="18"/>
      <c r="H98" s="18"/>
      <c r="AU98" s="2219" t="s">
        <v>893</v>
      </c>
      <c r="AV98" s="2219"/>
      <c r="AW98" s="2219"/>
      <c r="AX98" s="2219"/>
      <c r="AY98" s="2219"/>
      <c r="AZ98" s="2219"/>
      <c r="BA98" s="2219"/>
      <c r="BB98" s="2219"/>
      <c r="BC98" s="2219"/>
      <c r="BD98" s="2219"/>
      <c r="BE98" s="2219"/>
      <c r="BF98" s="2219"/>
      <c r="BG98" s="2219"/>
      <c r="BH98" s="2219"/>
      <c r="BI98" s="2219"/>
      <c r="BJ98" s="2219"/>
      <c r="BK98" s="2219"/>
      <c r="BL98" s="2219"/>
      <c r="BM98" s="2219"/>
      <c r="BN98" s="2219"/>
      <c r="BO98" s="2219"/>
      <c r="BP98" s="2219"/>
      <c r="BQ98" s="2219"/>
      <c r="BR98" s="2219"/>
      <c r="BS98" s="2219"/>
      <c r="BT98" s="2219"/>
      <c r="BU98" s="2219"/>
      <c r="BV98" s="2219"/>
      <c r="BW98" s="2219"/>
      <c r="BX98" s="2219"/>
      <c r="BY98" s="2219"/>
      <c r="BZ98" s="2219"/>
      <c r="CA98" s="2219"/>
      <c r="CB98" s="2219"/>
      <c r="CC98" s="2219"/>
      <c r="CD98" s="2219"/>
      <c r="CE98" s="2219"/>
      <c r="CF98" s="2219"/>
      <c r="CG98" s="2196">
        <v>4.4000000000000004</v>
      </c>
      <c r="CH98" s="2196"/>
      <c r="CI98" s="2196"/>
      <c r="CJ98" s="2196"/>
      <c r="CK98" s="2196"/>
      <c r="CL98" s="2196"/>
      <c r="CM98" s="2196"/>
      <c r="CN98" s="2196"/>
      <c r="CO98" s="2196"/>
      <c r="CP98" s="2196"/>
    </row>
    <row r="99" spans="1:94" ht="3" customHeight="1" x14ac:dyDescent="0.25">
      <c r="A99" s="2195"/>
      <c r="B99" s="2193"/>
      <c r="C99" s="451"/>
      <c r="D99" s="18"/>
      <c r="E99" s="18"/>
      <c r="F99" s="18"/>
      <c r="G99" s="18"/>
      <c r="H99" s="18"/>
      <c r="AU99" s="2220"/>
      <c r="AV99" s="2220"/>
      <c r="AW99" s="2220"/>
      <c r="AX99" s="2220"/>
      <c r="AY99" s="2220"/>
      <c r="AZ99" s="2220"/>
      <c r="BA99" s="2220"/>
      <c r="BB99" s="2220"/>
      <c r="BC99" s="2220"/>
      <c r="BD99" s="2220"/>
      <c r="BE99" s="2220"/>
      <c r="BF99" s="2220"/>
      <c r="BG99" s="2220"/>
      <c r="BH99" s="2220"/>
      <c r="BI99" s="2220"/>
      <c r="BJ99" s="2220"/>
      <c r="BK99" s="2220"/>
      <c r="BL99" s="2220"/>
      <c r="BM99" s="2220"/>
      <c r="BN99" s="2220"/>
      <c r="BO99" s="2220"/>
      <c r="BP99" s="2220"/>
      <c r="BQ99" s="2220"/>
      <c r="BR99" s="2220"/>
      <c r="BS99" s="2220"/>
      <c r="BT99" s="2220"/>
      <c r="BU99" s="2220"/>
      <c r="BV99" s="2220"/>
      <c r="BW99" s="2220"/>
      <c r="BX99" s="2220"/>
      <c r="BY99" s="2220"/>
      <c r="BZ99" s="2220"/>
      <c r="CA99" s="2220"/>
      <c r="CB99" s="2220"/>
      <c r="CC99" s="2220"/>
      <c r="CD99" s="2220"/>
      <c r="CE99" s="2220"/>
      <c r="CF99" s="2220"/>
      <c r="CG99" s="2197"/>
      <c r="CH99" s="2197"/>
      <c r="CI99" s="2197"/>
      <c r="CJ99" s="2197"/>
      <c r="CK99" s="2197"/>
      <c r="CL99" s="2197"/>
      <c r="CM99" s="2197"/>
      <c r="CN99" s="2197"/>
      <c r="CO99" s="2197"/>
      <c r="CP99" s="2197"/>
    </row>
    <row r="100" spans="1:94" ht="3" customHeight="1" x14ac:dyDescent="0.25">
      <c r="A100" s="2195"/>
      <c r="B100" s="2193"/>
      <c r="C100" s="451"/>
      <c r="D100" s="18"/>
      <c r="E100" s="18"/>
      <c r="F100" s="18"/>
      <c r="G100" s="18"/>
      <c r="H100" s="18"/>
      <c r="AU100" s="2220"/>
      <c r="AV100" s="2220"/>
      <c r="AW100" s="2220"/>
      <c r="AX100" s="2220"/>
      <c r="AY100" s="2220"/>
      <c r="AZ100" s="2220"/>
      <c r="BA100" s="2220"/>
      <c r="BB100" s="2220"/>
      <c r="BC100" s="2220"/>
      <c r="BD100" s="2220"/>
      <c r="BE100" s="2220"/>
      <c r="BF100" s="2220"/>
      <c r="BG100" s="2220"/>
      <c r="BH100" s="2220"/>
      <c r="BI100" s="2220"/>
      <c r="BJ100" s="2220"/>
      <c r="BK100" s="2220"/>
      <c r="BL100" s="2220"/>
      <c r="BM100" s="2220"/>
      <c r="BN100" s="2220"/>
      <c r="BO100" s="2220"/>
      <c r="BP100" s="2220"/>
      <c r="BQ100" s="2220"/>
      <c r="BR100" s="2220"/>
      <c r="BS100" s="2220"/>
      <c r="BT100" s="2220"/>
      <c r="BU100" s="2220"/>
      <c r="BV100" s="2220"/>
      <c r="BW100" s="2220"/>
      <c r="BX100" s="2220"/>
      <c r="BY100" s="2220"/>
      <c r="BZ100" s="2220"/>
      <c r="CA100" s="2220"/>
      <c r="CB100" s="2220"/>
      <c r="CC100" s="2220"/>
      <c r="CD100" s="2220"/>
      <c r="CE100" s="2220"/>
      <c r="CF100" s="2220"/>
      <c r="CG100" s="2197"/>
      <c r="CH100" s="2197"/>
      <c r="CI100" s="2197"/>
      <c r="CJ100" s="2197"/>
      <c r="CK100" s="2197"/>
      <c r="CL100" s="2197"/>
      <c r="CM100" s="2197"/>
      <c r="CN100" s="2197"/>
      <c r="CO100" s="2197"/>
      <c r="CP100" s="2197"/>
    </row>
    <row r="101" spans="1:94" ht="3" customHeight="1" x14ac:dyDescent="0.25">
      <c r="A101" s="2195"/>
      <c r="B101" s="2193"/>
      <c r="C101" s="451"/>
      <c r="D101" s="18"/>
      <c r="E101" s="18"/>
      <c r="F101" s="18"/>
      <c r="G101" s="18"/>
      <c r="H101" s="18"/>
      <c r="AU101" s="2220"/>
      <c r="AV101" s="2220"/>
      <c r="AW101" s="2220"/>
      <c r="AX101" s="2220"/>
      <c r="AY101" s="2220"/>
      <c r="AZ101" s="2220"/>
      <c r="BA101" s="2220"/>
      <c r="BB101" s="2220"/>
      <c r="BC101" s="2220"/>
      <c r="BD101" s="2220"/>
      <c r="BE101" s="2220"/>
      <c r="BF101" s="2220"/>
      <c r="BG101" s="2220"/>
      <c r="BH101" s="2220"/>
      <c r="BI101" s="2220"/>
      <c r="BJ101" s="2220"/>
      <c r="BK101" s="2220"/>
      <c r="BL101" s="2220"/>
      <c r="BM101" s="2220"/>
      <c r="BN101" s="2220"/>
      <c r="BO101" s="2220"/>
      <c r="BP101" s="2220"/>
      <c r="BQ101" s="2220"/>
      <c r="BR101" s="2220"/>
      <c r="BS101" s="2220"/>
      <c r="BT101" s="2220"/>
      <c r="BU101" s="2220"/>
      <c r="BV101" s="2220"/>
      <c r="BW101" s="2220"/>
      <c r="BX101" s="2220"/>
      <c r="BY101" s="2220"/>
      <c r="BZ101" s="2220"/>
      <c r="CA101" s="2220"/>
      <c r="CB101" s="2220"/>
      <c r="CC101" s="2220"/>
      <c r="CD101" s="2220"/>
      <c r="CE101" s="2220"/>
      <c r="CF101" s="2220"/>
      <c r="CG101" s="2197"/>
      <c r="CH101" s="2197"/>
      <c r="CI101" s="2197"/>
      <c r="CJ101" s="2197"/>
      <c r="CK101" s="2197"/>
      <c r="CL101" s="2197"/>
      <c r="CM101" s="2197"/>
      <c r="CN101" s="2197"/>
      <c r="CO101" s="2197"/>
      <c r="CP101" s="2197"/>
    </row>
    <row r="102" spans="1:94" ht="3" customHeight="1" x14ac:dyDescent="0.25">
      <c r="A102" s="2195"/>
      <c r="B102" s="2194"/>
      <c r="C102" s="451"/>
      <c r="D102" s="18"/>
      <c r="E102" s="18"/>
      <c r="F102" s="18"/>
      <c r="G102" s="18"/>
      <c r="H102" s="18"/>
      <c r="AU102" s="2221"/>
      <c r="AV102" s="2221"/>
      <c r="AW102" s="2221"/>
      <c r="AX102" s="2221"/>
      <c r="AY102" s="2221"/>
      <c r="AZ102" s="2221"/>
      <c r="BA102" s="2221"/>
      <c r="BB102" s="2221"/>
      <c r="BC102" s="2221"/>
      <c r="BD102" s="2221"/>
      <c r="BE102" s="2221"/>
      <c r="BF102" s="2221"/>
      <c r="BG102" s="2221"/>
      <c r="BH102" s="2221"/>
      <c r="BI102" s="2221"/>
      <c r="BJ102" s="2221"/>
      <c r="BK102" s="2221"/>
      <c r="BL102" s="2221"/>
      <c r="BM102" s="2221"/>
      <c r="BN102" s="2221"/>
      <c r="BO102" s="2221"/>
      <c r="BP102" s="2221"/>
      <c r="BQ102" s="2221"/>
      <c r="BR102" s="2221"/>
      <c r="BS102" s="2221"/>
      <c r="BT102" s="2221"/>
      <c r="BU102" s="2221"/>
      <c r="BV102" s="2221"/>
      <c r="BW102" s="2221"/>
      <c r="BX102" s="2221"/>
      <c r="BY102" s="2221"/>
      <c r="BZ102" s="2221"/>
      <c r="CA102" s="2221"/>
      <c r="CB102" s="2221"/>
      <c r="CC102" s="2221"/>
      <c r="CD102" s="2221"/>
      <c r="CE102" s="2221"/>
      <c r="CF102" s="2221"/>
      <c r="CG102" s="2198"/>
      <c r="CH102" s="2198"/>
      <c r="CI102" s="2198"/>
      <c r="CJ102" s="2198"/>
      <c r="CK102" s="2198"/>
      <c r="CL102" s="2198"/>
      <c r="CM102" s="2198"/>
      <c r="CN102" s="2198"/>
      <c r="CO102" s="2198"/>
      <c r="CP102" s="2198"/>
    </row>
    <row r="103" spans="1:94" ht="3" customHeight="1" x14ac:dyDescent="0.25">
      <c r="A103" s="2195"/>
      <c r="B103" s="2192">
        <v>15</v>
      </c>
      <c r="C103" s="451"/>
      <c r="D103" s="18"/>
      <c r="E103" s="18"/>
      <c r="F103" s="18"/>
      <c r="G103" s="18"/>
      <c r="H103" s="18"/>
      <c r="AU103" s="2227" t="s">
        <v>997</v>
      </c>
      <c r="AV103" s="2227"/>
      <c r="AW103" s="2227"/>
      <c r="AX103" s="2227"/>
      <c r="AY103" s="2227"/>
      <c r="AZ103" s="2227"/>
      <c r="BA103" s="2227"/>
      <c r="BB103" s="2227"/>
      <c r="BC103" s="2227"/>
      <c r="BD103" s="2227"/>
      <c r="BE103" s="2227"/>
      <c r="BF103" s="2227"/>
      <c r="BG103" s="2227"/>
      <c r="BH103" s="2227"/>
      <c r="BI103" s="2227"/>
      <c r="BJ103" s="2227"/>
      <c r="BK103" s="2227"/>
      <c r="BL103" s="2227"/>
      <c r="BM103" s="2227"/>
      <c r="BN103" s="2227"/>
      <c r="BO103" s="2227"/>
      <c r="BP103" s="2227"/>
      <c r="BQ103" s="2227"/>
      <c r="BR103" s="2227"/>
      <c r="BS103" s="2227"/>
      <c r="BT103" s="2227"/>
      <c r="BU103" s="2227"/>
      <c r="BV103" s="2227"/>
      <c r="BW103" s="2227"/>
      <c r="BX103" s="2227"/>
      <c r="BY103" s="2227"/>
      <c r="BZ103" s="2227"/>
      <c r="CA103" s="2227"/>
      <c r="CB103" s="2227"/>
      <c r="CC103" s="2227"/>
      <c r="CD103" s="2227"/>
      <c r="CE103" s="2227"/>
      <c r="CF103" s="2227"/>
      <c r="CG103" s="2230">
        <v>5</v>
      </c>
      <c r="CH103" s="2230"/>
      <c r="CI103" s="2230"/>
      <c r="CJ103" s="2230"/>
      <c r="CK103" s="2230"/>
      <c r="CL103" s="2230"/>
      <c r="CM103" s="2230"/>
      <c r="CN103" s="2230"/>
      <c r="CO103" s="2230"/>
      <c r="CP103" s="2230"/>
    </row>
    <row r="104" spans="1:94" ht="3" customHeight="1" x14ac:dyDescent="0.25">
      <c r="A104" s="2195"/>
      <c r="B104" s="2193"/>
      <c r="C104" s="451"/>
      <c r="D104" s="18"/>
      <c r="E104" s="18"/>
      <c r="F104" s="18"/>
      <c r="G104" s="18"/>
      <c r="H104" s="18"/>
      <c r="AU104" s="2228"/>
      <c r="AV104" s="2228"/>
      <c r="AW104" s="2228"/>
      <c r="AX104" s="2228"/>
      <c r="AY104" s="2228"/>
      <c r="AZ104" s="2228"/>
      <c r="BA104" s="2228"/>
      <c r="BB104" s="2228"/>
      <c r="BC104" s="2228"/>
      <c r="BD104" s="2228"/>
      <c r="BE104" s="2228"/>
      <c r="BF104" s="2228"/>
      <c r="BG104" s="2228"/>
      <c r="BH104" s="2228"/>
      <c r="BI104" s="2228"/>
      <c r="BJ104" s="2228"/>
      <c r="BK104" s="2228"/>
      <c r="BL104" s="2228"/>
      <c r="BM104" s="2228"/>
      <c r="BN104" s="2228"/>
      <c r="BO104" s="2228"/>
      <c r="BP104" s="2228"/>
      <c r="BQ104" s="2228"/>
      <c r="BR104" s="2228"/>
      <c r="BS104" s="2228"/>
      <c r="BT104" s="2228"/>
      <c r="BU104" s="2228"/>
      <c r="BV104" s="2228"/>
      <c r="BW104" s="2228"/>
      <c r="BX104" s="2228"/>
      <c r="BY104" s="2228"/>
      <c r="BZ104" s="2228"/>
      <c r="CA104" s="2228"/>
      <c r="CB104" s="2228"/>
      <c r="CC104" s="2228"/>
      <c r="CD104" s="2228"/>
      <c r="CE104" s="2228"/>
      <c r="CF104" s="2228"/>
      <c r="CG104" s="2231"/>
      <c r="CH104" s="2231"/>
      <c r="CI104" s="2231"/>
      <c r="CJ104" s="2231"/>
      <c r="CK104" s="2231"/>
      <c r="CL104" s="2231"/>
      <c r="CM104" s="2231"/>
      <c r="CN104" s="2231"/>
      <c r="CO104" s="2231"/>
      <c r="CP104" s="2231"/>
    </row>
    <row r="105" spans="1:94" ht="3" customHeight="1" x14ac:dyDescent="0.25">
      <c r="A105" s="2195"/>
      <c r="B105" s="2193"/>
      <c r="C105" s="451"/>
      <c r="D105" s="18"/>
      <c r="E105" s="18"/>
      <c r="F105" s="18"/>
      <c r="G105" s="18"/>
      <c r="H105" s="18"/>
      <c r="AU105" s="2228"/>
      <c r="AV105" s="2228"/>
      <c r="AW105" s="2228"/>
      <c r="AX105" s="2228"/>
      <c r="AY105" s="2228"/>
      <c r="AZ105" s="2228"/>
      <c r="BA105" s="2228"/>
      <c r="BB105" s="2228"/>
      <c r="BC105" s="2228"/>
      <c r="BD105" s="2228"/>
      <c r="BE105" s="2228"/>
      <c r="BF105" s="2228"/>
      <c r="BG105" s="2228"/>
      <c r="BH105" s="2228"/>
      <c r="BI105" s="2228"/>
      <c r="BJ105" s="2228"/>
      <c r="BK105" s="2228"/>
      <c r="BL105" s="2228"/>
      <c r="BM105" s="2228"/>
      <c r="BN105" s="2228"/>
      <c r="BO105" s="2228"/>
      <c r="BP105" s="2228"/>
      <c r="BQ105" s="2228"/>
      <c r="BR105" s="2228"/>
      <c r="BS105" s="2228"/>
      <c r="BT105" s="2228"/>
      <c r="BU105" s="2228"/>
      <c r="BV105" s="2228"/>
      <c r="BW105" s="2228"/>
      <c r="BX105" s="2228"/>
      <c r="BY105" s="2228"/>
      <c r="BZ105" s="2228"/>
      <c r="CA105" s="2228"/>
      <c r="CB105" s="2228"/>
      <c r="CC105" s="2228"/>
      <c r="CD105" s="2228"/>
      <c r="CE105" s="2228"/>
      <c r="CF105" s="2228"/>
      <c r="CG105" s="2231"/>
      <c r="CH105" s="2231"/>
      <c r="CI105" s="2231"/>
      <c r="CJ105" s="2231"/>
      <c r="CK105" s="2231"/>
      <c r="CL105" s="2231"/>
      <c r="CM105" s="2231"/>
      <c r="CN105" s="2231"/>
      <c r="CO105" s="2231"/>
      <c r="CP105" s="2231"/>
    </row>
    <row r="106" spans="1:94" ht="3" customHeight="1" x14ac:dyDescent="0.25">
      <c r="A106" s="2195"/>
      <c r="B106" s="2193"/>
      <c r="C106" s="451"/>
      <c r="D106" s="18"/>
      <c r="E106" s="18"/>
      <c r="F106" s="18"/>
      <c r="G106" s="18"/>
      <c r="H106" s="18"/>
      <c r="AU106" s="2228"/>
      <c r="AV106" s="2228"/>
      <c r="AW106" s="2228"/>
      <c r="AX106" s="2228"/>
      <c r="AY106" s="2228"/>
      <c r="AZ106" s="2228"/>
      <c r="BA106" s="2228"/>
      <c r="BB106" s="2228"/>
      <c r="BC106" s="2228"/>
      <c r="BD106" s="2228"/>
      <c r="BE106" s="2228"/>
      <c r="BF106" s="2228"/>
      <c r="BG106" s="2228"/>
      <c r="BH106" s="2228"/>
      <c r="BI106" s="2228"/>
      <c r="BJ106" s="2228"/>
      <c r="BK106" s="2228"/>
      <c r="BL106" s="2228"/>
      <c r="BM106" s="2228"/>
      <c r="BN106" s="2228"/>
      <c r="BO106" s="2228"/>
      <c r="BP106" s="2228"/>
      <c r="BQ106" s="2228"/>
      <c r="BR106" s="2228"/>
      <c r="BS106" s="2228"/>
      <c r="BT106" s="2228"/>
      <c r="BU106" s="2228"/>
      <c r="BV106" s="2228"/>
      <c r="BW106" s="2228"/>
      <c r="BX106" s="2228"/>
      <c r="BY106" s="2228"/>
      <c r="BZ106" s="2228"/>
      <c r="CA106" s="2228"/>
      <c r="CB106" s="2228"/>
      <c r="CC106" s="2228"/>
      <c r="CD106" s="2228"/>
      <c r="CE106" s="2228"/>
      <c r="CF106" s="2228"/>
      <c r="CG106" s="2231"/>
      <c r="CH106" s="2231"/>
      <c r="CI106" s="2231"/>
      <c r="CJ106" s="2231"/>
      <c r="CK106" s="2231"/>
      <c r="CL106" s="2231"/>
      <c r="CM106" s="2231"/>
      <c r="CN106" s="2231"/>
      <c r="CO106" s="2231"/>
      <c r="CP106" s="2231"/>
    </row>
    <row r="107" spans="1:94" ht="3" customHeight="1" x14ac:dyDescent="0.25">
      <c r="A107" s="2195"/>
      <c r="B107" s="2194"/>
      <c r="C107" s="451"/>
      <c r="D107" s="18"/>
      <c r="E107" s="18"/>
      <c r="F107" s="18"/>
      <c r="G107" s="18"/>
      <c r="H107" s="18"/>
      <c r="AU107" s="2229"/>
      <c r="AV107" s="2229"/>
      <c r="AW107" s="2229"/>
      <c r="AX107" s="2229"/>
      <c r="AY107" s="2229"/>
      <c r="AZ107" s="2229"/>
      <c r="BA107" s="2229"/>
      <c r="BB107" s="2229"/>
      <c r="BC107" s="2229"/>
      <c r="BD107" s="2229"/>
      <c r="BE107" s="2229"/>
      <c r="BF107" s="2229"/>
      <c r="BG107" s="2229"/>
      <c r="BH107" s="2229"/>
      <c r="BI107" s="2229"/>
      <c r="BJ107" s="2229"/>
      <c r="BK107" s="2229"/>
      <c r="BL107" s="2229"/>
      <c r="BM107" s="2229"/>
      <c r="BN107" s="2229"/>
      <c r="BO107" s="2229"/>
      <c r="BP107" s="2229"/>
      <c r="BQ107" s="2229"/>
      <c r="BR107" s="2229"/>
      <c r="BS107" s="2229"/>
      <c r="BT107" s="2229"/>
      <c r="BU107" s="2229"/>
      <c r="BV107" s="2229"/>
      <c r="BW107" s="2229"/>
      <c r="BX107" s="2229"/>
      <c r="BY107" s="2229"/>
      <c r="BZ107" s="2229"/>
      <c r="CA107" s="2229"/>
      <c r="CB107" s="2229"/>
      <c r="CC107" s="2229"/>
      <c r="CD107" s="2229"/>
      <c r="CE107" s="2229"/>
      <c r="CF107" s="2229"/>
      <c r="CG107" s="2232"/>
      <c r="CH107" s="2232"/>
      <c r="CI107" s="2232"/>
      <c r="CJ107" s="2232"/>
      <c r="CK107" s="2232"/>
      <c r="CL107" s="2232"/>
      <c r="CM107" s="2232"/>
      <c r="CN107" s="2232"/>
      <c r="CO107" s="2232"/>
      <c r="CP107" s="2232"/>
    </row>
    <row r="108" spans="1:94" ht="3" customHeight="1" x14ac:dyDescent="0.25">
      <c r="A108" s="2195"/>
      <c r="B108" s="2192">
        <v>10</v>
      </c>
      <c r="C108" s="451"/>
      <c r="D108" s="18"/>
      <c r="E108" s="18"/>
      <c r="F108" s="18"/>
      <c r="G108" s="18"/>
      <c r="H108" s="18"/>
    </row>
    <row r="109" spans="1:94" ht="3" customHeight="1" x14ac:dyDescent="0.25">
      <c r="A109" s="2195"/>
      <c r="B109" s="2193"/>
      <c r="C109" s="451"/>
      <c r="D109" s="18"/>
      <c r="E109" s="18"/>
      <c r="F109" s="18"/>
      <c r="G109" s="18"/>
      <c r="H109" s="18"/>
    </row>
    <row r="110" spans="1:94" ht="3" customHeight="1" x14ac:dyDescent="0.25">
      <c r="A110" s="2195"/>
      <c r="B110" s="2193"/>
      <c r="C110" s="451"/>
      <c r="D110" s="18"/>
      <c r="E110" s="18"/>
      <c r="F110" s="18"/>
      <c r="G110" s="18"/>
      <c r="H110" s="18"/>
    </row>
    <row r="111" spans="1:94" ht="3" customHeight="1" x14ac:dyDescent="0.25">
      <c r="A111" s="2195"/>
      <c r="B111" s="2193"/>
      <c r="C111" s="451"/>
      <c r="D111" s="18"/>
      <c r="E111" s="18"/>
      <c r="F111" s="18"/>
      <c r="G111" s="18"/>
      <c r="H111" s="18"/>
    </row>
    <row r="112" spans="1:94" ht="3" customHeight="1" x14ac:dyDescent="0.25">
      <c r="A112" s="2195"/>
      <c r="B112" s="2194"/>
      <c r="C112" s="451"/>
      <c r="D112" s="18"/>
      <c r="E112" s="18"/>
      <c r="F112" s="18"/>
      <c r="G112" s="18"/>
      <c r="H112" s="18"/>
    </row>
    <row r="113" spans="1:135" ht="3" customHeight="1" x14ac:dyDescent="0.25">
      <c r="A113" s="2195"/>
      <c r="B113" s="2192">
        <v>5</v>
      </c>
      <c r="C113" s="451"/>
      <c r="D113" s="18"/>
      <c r="E113" s="18"/>
      <c r="F113" s="18"/>
      <c r="G113" s="18"/>
      <c r="H113" s="18"/>
    </row>
    <row r="114" spans="1:135" ht="3" customHeight="1" x14ac:dyDescent="0.25">
      <c r="A114" s="2195"/>
      <c r="B114" s="2193"/>
      <c r="C114" s="451"/>
      <c r="D114" s="18"/>
      <c r="E114" s="18"/>
      <c r="F114" s="18"/>
      <c r="G114" s="18"/>
      <c r="H114" s="18"/>
    </row>
    <row r="115" spans="1:135" ht="3" customHeight="1" x14ac:dyDescent="0.25">
      <c r="A115" s="2195"/>
      <c r="B115" s="2193"/>
      <c r="C115" s="451"/>
      <c r="D115" s="18"/>
      <c r="E115" s="18"/>
      <c r="F115" s="18"/>
      <c r="G115" s="18"/>
      <c r="H115" s="18"/>
    </row>
    <row r="116" spans="1:135" ht="3" customHeight="1" x14ac:dyDescent="0.25">
      <c r="A116" s="2195"/>
      <c r="B116" s="2193"/>
      <c r="C116" s="451"/>
      <c r="D116" s="18"/>
      <c r="E116" s="18"/>
      <c r="F116" s="18"/>
      <c r="G116" s="18"/>
      <c r="H116" s="18"/>
    </row>
    <row r="117" spans="1:135" ht="3" customHeight="1" x14ac:dyDescent="0.25">
      <c r="A117" s="2195"/>
      <c r="B117" s="2194"/>
      <c r="C117" s="458"/>
      <c r="D117" s="459"/>
      <c r="E117" s="459"/>
      <c r="F117" s="459"/>
      <c r="G117" s="459"/>
      <c r="H117" s="459"/>
      <c r="I117" s="243"/>
      <c r="J117" s="243"/>
      <c r="K117" s="243"/>
      <c r="L117" s="243"/>
      <c r="M117" s="243"/>
      <c r="N117" s="243"/>
    </row>
    <row r="118" spans="1:135" ht="11.25" customHeight="1" x14ac:dyDescent="0.25">
      <c r="C118" s="2225">
        <v>0.5</v>
      </c>
      <c r="D118" s="2225"/>
      <c r="E118" s="2225"/>
      <c r="F118" s="2225"/>
      <c r="G118" s="2225"/>
      <c r="H118" s="2225"/>
      <c r="I118" s="2225"/>
      <c r="J118" s="2225"/>
      <c r="K118" s="2225"/>
      <c r="L118" s="2225"/>
      <c r="M118" s="2225"/>
      <c r="N118" s="2226"/>
      <c r="O118" s="2241" t="s">
        <v>902</v>
      </c>
      <c r="P118" s="2225"/>
      <c r="Q118" s="2225"/>
      <c r="R118" s="2225"/>
      <c r="S118" s="2225"/>
      <c r="T118" s="2225"/>
      <c r="U118" s="2225"/>
      <c r="V118" s="2225"/>
      <c r="W118" s="2225"/>
      <c r="X118" s="2225"/>
      <c r="Y118" s="2225"/>
      <c r="Z118" s="2226"/>
      <c r="AA118" s="550"/>
      <c r="AB118" s="550"/>
      <c r="AC118" s="550"/>
      <c r="AD118" s="550"/>
      <c r="AE118" s="550"/>
      <c r="AF118" s="550"/>
      <c r="AG118" s="2225">
        <v>1.5</v>
      </c>
      <c r="AH118" s="2225"/>
      <c r="AI118" s="2225"/>
      <c r="AJ118" s="2225"/>
      <c r="AK118" s="2225"/>
      <c r="AL118" s="2226"/>
      <c r="AM118" s="551"/>
      <c r="AN118" s="550"/>
      <c r="AO118" s="550"/>
      <c r="AP118" s="550"/>
      <c r="AQ118" s="550"/>
      <c r="AR118" s="550"/>
      <c r="AS118" s="2225">
        <v>2</v>
      </c>
      <c r="AT118" s="2225"/>
      <c r="AU118" s="2225"/>
      <c r="AV118" s="2225"/>
      <c r="AW118" s="2225"/>
      <c r="AX118" s="2226"/>
      <c r="AY118" s="550"/>
      <c r="AZ118" s="550"/>
      <c r="BA118" s="550"/>
      <c r="BB118" s="550"/>
      <c r="BC118" s="550"/>
      <c r="BD118" s="550"/>
      <c r="BE118" s="2225">
        <v>2.5</v>
      </c>
      <c r="BF118" s="2225"/>
      <c r="BG118" s="2225"/>
      <c r="BH118" s="2225"/>
      <c r="BI118" s="2225"/>
      <c r="BJ118" s="2226"/>
      <c r="BK118" s="550"/>
      <c r="BL118" s="550"/>
      <c r="BM118" s="550"/>
      <c r="BN118" s="550"/>
      <c r="BO118" s="550"/>
      <c r="BP118" s="550"/>
      <c r="BQ118" s="2225">
        <v>3</v>
      </c>
      <c r="BR118" s="2225"/>
      <c r="BS118" s="2225"/>
      <c r="BT118" s="2225"/>
      <c r="BU118" s="2225"/>
      <c r="BV118" s="2226"/>
      <c r="BW118" s="550"/>
      <c r="BX118" s="550"/>
      <c r="BY118" s="550"/>
      <c r="BZ118" s="550"/>
      <c r="CA118" s="550"/>
      <c r="CB118" s="550"/>
      <c r="CC118" s="2225">
        <v>3.5</v>
      </c>
      <c r="CD118" s="2225"/>
      <c r="CE118" s="2225"/>
      <c r="CF118" s="2225"/>
      <c r="CG118" s="2225"/>
      <c r="CH118" s="2226"/>
      <c r="CI118" s="550"/>
      <c r="CJ118" s="550"/>
      <c r="CK118" s="550"/>
      <c r="CL118" s="550"/>
      <c r="CM118" s="550"/>
      <c r="CN118" s="550"/>
      <c r="CO118" s="2225">
        <v>4</v>
      </c>
      <c r="CP118" s="2225"/>
      <c r="CQ118" s="2225"/>
      <c r="CR118" s="2225"/>
      <c r="CS118" s="2225"/>
      <c r="CT118" s="2226"/>
      <c r="CU118" s="550"/>
      <c r="CV118" s="550"/>
      <c r="CW118" s="550"/>
      <c r="CX118" s="550"/>
      <c r="CY118" s="550"/>
      <c r="CZ118" s="550"/>
      <c r="DA118" s="2225">
        <v>4.5</v>
      </c>
      <c r="DB118" s="2225"/>
      <c r="DC118" s="2225"/>
      <c r="DD118" s="2225"/>
      <c r="DE118" s="2225"/>
      <c r="DF118" s="2226"/>
      <c r="DG118" s="2241">
        <v>5</v>
      </c>
      <c r="DH118" s="2225"/>
      <c r="DI118" s="2225"/>
      <c r="DJ118" s="2225"/>
      <c r="DK118" s="2225"/>
      <c r="DL118" s="2225"/>
      <c r="DM118" s="2225"/>
      <c r="DN118" s="2225"/>
      <c r="DO118" s="2225"/>
      <c r="DP118" s="2225"/>
      <c r="DQ118" s="2225"/>
      <c r="DR118" s="2226"/>
      <c r="DS118" s="2222">
        <v>5.5</v>
      </c>
      <c r="DT118" s="2223"/>
      <c r="DU118" s="2223"/>
      <c r="DV118" s="2223"/>
      <c r="DW118" s="2223"/>
      <c r="DX118" s="2223"/>
      <c r="DY118" s="2223"/>
      <c r="DZ118" s="2223"/>
      <c r="EA118" s="2223"/>
      <c r="EB118" s="2223"/>
      <c r="EC118" s="2223"/>
      <c r="ED118" s="2223"/>
      <c r="EE118" s="2224"/>
    </row>
    <row r="119" spans="1:135" ht="6" customHeight="1" x14ac:dyDescent="0.25">
      <c r="C119" s="41"/>
      <c r="D119" s="41"/>
      <c r="E119" s="41"/>
      <c r="F119" s="41"/>
      <c r="G119" s="41"/>
      <c r="H119" s="41"/>
      <c r="I119" s="552"/>
      <c r="J119" s="552"/>
      <c r="K119" s="552"/>
      <c r="L119" s="552"/>
      <c r="M119" s="552"/>
      <c r="N119" s="552"/>
      <c r="O119" s="552"/>
      <c r="P119" s="552"/>
      <c r="Q119" s="552"/>
      <c r="R119" s="552"/>
      <c r="S119" s="552"/>
      <c r="T119" s="552"/>
      <c r="U119" s="552"/>
      <c r="V119" s="552"/>
      <c r="W119" s="552"/>
      <c r="X119" s="552"/>
      <c r="Y119" s="552"/>
      <c r="Z119" s="553"/>
      <c r="AA119" s="552"/>
      <c r="AB119" s="552"/>
      <c r="AC119" s="552"/>
      <c r="AD119" s="552"/>
      <c r="AE119" s="552"/>
      <c r="AF119" s="552"/>
      <c r="AG119" s="552"/>
      <c r="AH119" s="552"/>
      <c r="AI119" s="552"/>
      <c r="AJ119" s="552"/>
      <c r="AK119" s="552"/>
      <c r="AL119" s="552"/>
      <c r="AM119" s="552"/>
      <c r="AN119" s="552"/>
      <c r="AO119" s="552"/>
      <c r="AP119" s="552"/>
      <c r="AQ119" s="552"/>
      <c r="AR119" s="552"/>
      <c r="AS119" s="552"/>
      <c r="AT119" s="552"/>
      <c r="AU119" s="552"/>
      <c r="AV119" s="552"/>
      <c r="AW119" s="552"/>
      <c r="AX119" s="553"/>
      <c r="AY119" s="552"/>
      <c r="AZ119" s="552"/>
      <c r="BA119" s="552"/>
      <c r="BB119" s="552"/>
      <c r="BC119" s="552"/>
      <c r="BD119" s="552"/>
      <c r="BE119" s="552"/>
      <c r="BF119" s="552"/>
      <c r="BG119" s="552"/>
      <c r="BH119" s="552"/>
      <c r="BI119" s="552"/>
      <c r="BJ119" s="552"/>
      <c r="BK119" s="552"/>
      <c r="BL119" s="552"/>
      <c r="BM119" s="552"/>
      <c r="BN119" s="552"/>
      <c r="BO119" s="552"/>
      <c r="BP119" s="552"/>
      <c r="BQ119" s="552"/>
      <c r="BR119" s="552"/>
      <c r="BS119" s="552"/>
      <c r="BT119" s="552"/>
      <c r="BU119" s="552"/>
      <c r="BV119" s="553"/>
      <c r="BW119" s="552"/>
      <c r="BX119" s="552"/>
      <c r="BY119" s="552"/>
      <c r="BZ119" s="552"/>
      <c r="CA119" s="552"/>
      <c r="CB119" s="552"/>
      <c r="CC119" s="552"/>
      <c r="CD119" s="552"/>
      <c r="CE119" s="552"/>
      <c r="CF119" s="552"/>
      <c r="CG119" s="552"/>
      <c r="CH119" s="552"/>
      <c r="CI119" s="552"/>
      <c r="CJ119" s="552"/>
      <c r="CK119" s="552"/>
      <c r="CL119" s="552"/>
      <c r="CM119" s="552"/>
      <c r="CN119" s="552"/>
      <c r="CO119" s="552"/>
      <c r="CP119" s="552"/>
      <c r="CQ119" s="552"/>
      <c r="CR119" s="552"/>
      <c r="CS119" s="552"/>
      <c r="CT119" s="553"/>
      <c r="CU119" s="552"/>
      <c r="CV119" s="552"/>
      <c r="CW119" s="552"/>
      <c r="CX119" s="552"/>
      <c r="CY119" s="552"/>
      <c r="CZ119" s="552"/>
      <c r="DA119" s="552"/>
      <c r="DB119" s="552"/>
      <c r="DC119" s="552"/>
      <c r="DD119" s="552"/>
      <c r="DE119" s="552"/>
      <c r="DF119" s="552"/>
      <c r="DG119" s="552"/>
      <c r="DH119" s="552"/>
      <c r="DI119" s="552"/>
      <c r="DJ119" s="552"/>
      <c r="DK119" s="552"/>
      <c r="DL119" s="552"/>
      <c r="DM119" s="552"/>
      <c r="DN119" s="552"/>
      <c r="DO119" s="552"/>
      <c r="DP119" s="552"/>
      <c r="DQ119" s="552"/>
      <c r="DR119" s="553"/>
      <c r="DS119" s="554"/>
      <c r="DT119" s="41"/>
      <c r="DU119" s="41"/>
      <c r="DV119" s="41"/>
      <c r="DW119" s="41"/>
      <c r="DX119" s="41"/>
      <c r="DY119" s="41"/>
      <c r="DZ119" s="41"/>
      <c r="EA119" s="41"/>
      <c r="EB119" s="41"/>
      <c r="EC119" s="41"/>
      <c r="ED119" s="41"/>
      <c r="EE119" s="41"/>
    </row>
    <row r="120" spans="1:135" ht="12.75" customHeight="1" x14ac:dyDescent="0.25">
      <c r="C120" s="41"/>
      <c r="D120" s="2242" t="s">
        <v>913</v>
      </c>
      <c r="E120" s="2242"/>
      <c r="F120" s="2242"/>
      <c r="G120" s="2242"/>
      <c r="H120" s="2242"/>
      <c r="I120" s="2242"/>
      <c r="J120" s="2242"/>
      <c r="K120" s="2242"/>
      <c r="L120" s="2242"/>
      <c r="M120" s="2242"/>
      <c r="N120" s="2242"/>
      <c r="O120" s="2242"/>
      <c r="P120" s="2242"/>
      <c r="Q120" s="2242"/>
      <c r="R120" s="2242"/>
      <c r="S120" s="2242"/>
      <c r="T120" s="2242"/>
      <c r="U120" s="2242"/>
      <c r="V120" s="2242"/>
      <c r="W120" s="2242"/>
      <c r="X120" s="2242"/>
      <c r="Y120" s="2242"/>
      <c r="Z120" s="2242"/>
      <c r="AA120" s="2242"/>
      <c r="AB120" s="2242"/>
      <c r="AC120" s="2242"/>
      <c r="AD120" s="2242"/>
      <c r="AE120" s="2242"/>
      <c r="AF120" s="2242"/>
      <c r="AG120" s="2242"/>
      <c r="AH120" s="2242"/>
      <c r="AI120" s="2242"/>
      <c r="AJ120" s="2242"/>
      <c r="AK120" s="2242"/>
      <c r="AL120" s="2242"/>
      <c r="AM120" s="2242"/>
      <c r="AN120" s="2242"/>
      <c r="AO120" s="2242"/>
      <c r="AP120" s="2242"/>
      <c r="AQ120" s="2242"/>
      <c r="AR120" s="2242"/>
      <c r="AS120" s="2242"/>
      <c r="AT120" s="2242"/>
      <c r="AU120" s="2242"/>
      <c r="AV120" s="2242"/>
      <c r="AW120" s="2242"/>
      <c r="AX120" s="2242"/>
      <c r="AY120" s="2242"/>
      <c r="AZ120" s="2242"/>
      <c r="BA120" s="2242"/>
      <c r="BB120" s="2242"/>
      <c r="BC120" s="2242"/>
      <c r="BD120" s="2242"/>
      <c r="BE120" s="2242"/>
      <c r="BF120" s="2242"/>
      <c r="BG120" s="2242"/>
      <c r="BH120" s="2242"/>
      <c r="BI120" s="2242"/>
      <c r="BJ120" s="2242"/>
      <c r="BK120" s="2242"/>
      <c r="BL120" s="2242"/>
      <c r="BM120" s="2242"/>
      <c r="BN120" s="2242"/>
      <c r="BO120" s="2242"/>
      <c r="BP120" s="2242"/>
      <c r="BQ120" s="2242"/>
      <c r="BR120" s="2242"/>
      <c r="BS120" s="2242"/>
      <c r="BT120" s="2242"/>
      <c r="BU120" s="2242"/>
      <c r="BV120" s="2242"/>
      <c r="BW120" s="2242"/>
      <c r="BX120" s="2242"/>
      <c r="BY120" s="2242"/>
      <c r="BZ120" s="2242"/>
      <c r="CA120" s="2242"/>
      <c r="CB120" s="2242"/>
      <c r="CC120" s="2242"/>
      <c r="CD120" s="2242"/>
      <c r="CE120" s="2242"/>
      <c r="CF120" s="2242"/>
      <c r="CG120" s="2242"/>
      <c r="CH120" s="2242"/>
      <c r="CI120" s="2242"/>
      <c r="CJ120" s="2242"/>
      <c r="CK120" s="2242"/>
      <c r="CL120" s="2242"/>
      <c r="CM120" s="2242"/>
      <c r="CN120" s="2242"/>
      <c r="CO120" s="2242"/>
      <c r="CP120" s="2242"/>
      <c r="CQ120" s="2242"/>
      <c r="CR120" s="2242"/>
      <c r="CS120" s="2242"/>
      <c r="CT120" s="2242"/>
      <c r="CU120" s="2242"/>
      <c r="CV120" s="2242"/>
      <c r="CW120" s="2242"/>
      <c r="CX120" s="2242"/>
      <c r="CY120" s="2242"/>
      <c r="CZ120" s="2242"/>
      <c r="DA120" s="2242"/>
      <c r="DB120" s="2242"/>
      <c r="DC120" s="2242"/>
      <c r="DD120" s="2242"/>
      <c r="DE120" s="2242"/>
      <c r="DF120" s="2242"/>
      <c r="DG120" s="2242"/>
      <c r="DH120" s="2242"/>
      <c r="DI120" s="2242"/>
      <c r="DJ120" s="2242"/>
      <c r="DK120" s="2242"/>
      <c r="DL120" s="2242"/>
      <c r="DM120" s="2242"/>
      <c r="DN120" s="2242"/>
      <c r="DO120" s="2242"/>
      <c r="DP120" s="2242"/>
      <c r="DQ120" s="2242"/>
      <c r="DR120" s="2242"/>
      <c r="DS120" s="2242"/>
      <c r="DT120" s="2242"/>
      <c r="DU120" s="2242"/>
      <c r="DV120" s="2242"/>
      <c r="DW120" s="2242"/>
      <c r="DX120" s="2242"/>
      <c r="DY120" s="2242"/>
      <c r="DZ120" s="2242"/>
      <c r="EA120" s="2242"/>
      <c r="EB120" s="2242"/>
      <c r="EC120" s="2242"/>
      <c r="ED120" s="2242"/>
      <c r="EE120" s="2242"/>
    </row>
    <row r="121" spans="1:135" ht="6.75" customHeight="1" x14ac:dyDescent="0.25">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c r="CQ121" s="339"/>
      <c r="CR121" s="339"/>
      <c r="CS121" s="339"/>
      <c r="CT121" s="339"/>
      <c r="CU121" s="339"/>
      <c r="CV121" s="339"/>
      <c r="CW121" s="339"/>
      <c r="CX121" s="339"/>
      <c r="CY121" s="339"/>
      <c r="CZ121" s="339"/>
      <c r="DA121" s="339"/>
      <c r="DB121" s="339"/>
      <c r="DC121" s="339"/>
      <c r="DD121" s="339"/>
      <c r="DE121" s="339"/>
      <c r="DF121" s="339"/>
      <c r="DG121" s="339"/>
      <c r="DH121" s="339"/>
      <c r="DI121" s="339"/>
      <c r="DJ121" s="339"/>
      <c r="DK121" s="339"/>
      <c r="DL121" s="339"/>
      <c r="DM121" s="339"/>
      <c r="DN121" s="339"/>
      <c r="DO121" s="339"/>
      <c r="DP121" s="339"/>
      <c r="DQ121" s="339"/>
      <c r="DR121" s="339"/>
      <c r="DS121" s="462"/>
    </row>
    <row r="122" spans="1:135" ht="15.75" thickBot="1" x14ac:dyDescent="0.3">
      <c r="B122" s="41" t="s">
        <v>891</v>
      </c>
      <c r="J122" s="339"/>
      <c r="K122" s="339"/>
      <c r="L122" s="339"/>
      <c r="M122" s="339"/>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c r="AP122" s="463"/>
      <c r="AQ122" s="463"/>
      <c r="AR122" s="463"/>
      <c r="AS122" s="463"/>
      <c r="AT122" s="463"/>
      <c r="AU122" s="463"/>
      <c r="AV122" s="463"/>
      <c r="AW122" s="463"/>
      <c r="AX122" s="463"/>
      <c r="AY122" s="463"/>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c r="CR122" s="463"/>
      <c r="CS122" s="463"/>
      <c r="CT122" s="463"/>
      <c r="CU122" s="463"/>
      <c r="CV122" s="463"/>
      <c r="CW122" s="463"/>
      <c r="CX122" s="463"/>
      <c r="CY122" s="463"/>
      <c r="CZ122" s="463"/>
      <c r="DA122" s="463"/>
      <c r="DB122" s="463"/>
      <c r="DC122" s="463"/>
      <c r="DD122" s="463"/>
      <c r="DE122" s="463"/>
      <c r="DF122" s="463"/>
      <c r="DG122" s="463"/>
      <c r="DH122" s="463"/>
      <c r="DI122" s="463"/>
      <c r="DJ122" s="463"/>
      <c r="DK122" s="463"/>
      <c r="DL122" s="463"/>
      <c r="DM122" s="463"/>
      <c r="DN122" s="463"/>
      <c r="DO122" s="463"/>
      <c r="DP122" s="463"/>
      <c r="DQ122" s="463"/>
      <c r="DR122" s="463"/>
      <c r="DS122" s="339"/>
    </row>
    <row r="123" spans="1:135" ht="15" customHeight="1" thickTop="1" x14ac:dyDescent="0.25">
      <c r="A123" s="64" t="s">
        <v>889</v>
      </c>
      <c r="B123" s="622">
        <v>11</v>
      </c>
      <c r="C123" s="2239">
        <v>8</v>
      </c>
      <c r="D123" s="2240"/>
      <c r="E123" s="2240"/>
      <c r="F123" s="2240"/>
      <c r="G123" s="2240"/>
      <c r="H123" s="2240"/>
      <c r="I123" s="2240"/>
      <c r="J123" s="2240"/>
      <c r="K123" s="2240"/>
      <c r="L123" s="2240"/>
      <c r="M123" s="2240"/>
      <c r="N123" s="2240"/>
      <c r="O123" s="2236">
        <v>8</v>
      </c>
      <c r="P123" s="2237"/>
      <c r="Q123" s="2237"/>
      <c r="R123" s="2237"/>
      <c r="S123" s="2237"/>
      <c r="T123" s="2237"/>
      <c r="U123" s="2237"/>
      <c r="V123" s="2237"/>
      <c r="W123" s="2237"/>
      <c r="X123" s="2237"/>
      <c r="Y123" s="2237"/>
      <c r="Z123" s="2238"/>
      <c r="AA123" s="2236">
        <v>7</v>
      </c>
      <c r="AB123" s="2237"/>
      <c r="AC123" s="2237"/>
      <c r="AD123" s="2237"/>
      <c r="AE123" s="2237"/>
      <c r="AF123" s="2237"/>
      <c r="AG123" s="2237"/>
      <c r="AH123" s="2237"/>
      <c r="AI123" s="2237"/>
      <c r="AJ123" s="2237"/>
      <c r="AK123" s="2237"/>
      <c r="AL123" s="2238"/>
      <c r="AM123" s="2236">
        <v>7</v>
      </c>
      <c r="AN123" s="2237"/>
      <c r="AO123" s="2237"/>
      <c r="AP123" s="2237"/>
      <c r="AQ123" s="2237"/>
      <c r="AR123" s="2237"/>
      <c r="AS123" s="2237"/>
      <c r="AT123" s="2237"/>
      <c r="AU123" s="2237"/>
      <c r="AV123" s="2237"/>
      <c r="AW123" s="2237"/>
      <c r="AX123" s="2238"/>
      <c r="AY123" s="2236">
        <v>7</v>
      </c>
      <c r="AZ123" s="2237"/>
      <c r="BA123" s="2237"/>
      <c r="BB123" s="2237"/>
      <c r="BC123" s="2237"/>
      <c r="BD123" s="2237"/>
      <c r="BE123" s="2237"/>
      <c r="BF123" s="2237"/>
      <c r="BG123" s="2237"/>
      <c r="BH123" s="2237"/>
      <c r="BI123" s="2237"/>
      <c r="BJ123" s="2238"/>
      <c r="BK123" s="2236">
        <v>7</v>
      </c>
      <c r="BL123" s="2237"/>
      <c r="BM123" s="2237"/>
      <c r="BN123" s="2237"/>
      <c r="BO123" s="2237"/>
      <c r="BP123" s="2237"/>
      <c r="BQ123" s="2237"/>
      <c r="BR123" s="2237"/>
      <c r="BS123" s="2237"/>
      <c r="BT123" s="2237"/>
      <c r="BU123" s="2237"/>
      <c r="BV123" s="2238"/>
      <c r="BW123" s="2236">
        <v>6</v>
      </c>
      <c r="BX123" s="2237"/>
      <c r="BY123" s="2237"/>
      <c r="BZ123" s="2237"/>
      <c r="CA123" s="2237"/>
      <c r="CB123" s="2237"/>
      <c r="CC123" s="2237"/>
      <c r="CD123" s="2237"/>
      <c r="CE123" s="2237"/>
      <c r="CF123" s="2237"/>
      <c r="CG123" s="2237"/>
      <c r="CH123" s="2238"/>
      <c r="CI123" s="2236">
        <v>6</v>
      </c>
      <c r="CJ123" s="2237"/>
      <c r="CK123" s="2237"/>
      <c r="CL123" s="2237"/>
      <c r="CM123" s="2237"/>
      <c r="CN123" s="2237"/>
      <c r="CO123" s="2237"/>
      <c r="CP123" s="2237"/>
      <c r="CQ123" s="2237"/>
      <c r="CR123" s="2237"/>
      <c r="CS123" s="2237"/>
      <c r="CT123" s="2238"/>
      <c r="CU123" s="2236">
        <v>4</v>
      </c>
      <c r="CV123" s="2237"/>
      <c r="CW123" s="2237"/>
      <c r="CX123" s="2237"/>
      <c r="CY123" s="2237"/>
      <c r="CZ123" s="2237"/>
      <c r="DA123" s="2237"/>
      <c r="DB123" s="2237"/>
      <c r="DC123" s="2237"/>
      <c r="DD123" s="2237"/>
      <c r="DE123" s="2237"/>
      <c r="DF123" s="2238"/>
      <c r="DG123" s="2236">
        <v>2</v>
      </c>
      <c r="DH123" s="2237"/>
      <c r="DI123" s="2237"/>
      <c r="DJ123" s="2237"/>
      <c r="DK123" s="2237"/>
      <c r="DL123" s="2237"/>
      <c r="DM123" s="2237"/>
      <c r="DN123" s="2237"/>
      <c r="DO123" s="2237"/>
      <c r="DP123" s="2237"/>
      <c r="DQ123" s="2237"/>
      <c r="DR123" s="2238"/>
      <c r="DS123" s="339"/>
    </row>
    <row r="124" spans="1:135" ht="15" customHeight="1" thickBot="1" x14ac:dyDescent="0.3">
      <c r="A124" s="64" t="s">
        <v>890</v>
      </c>
      <c r="B124" s="623">
        <v>1</v>
      </c>
      <c r="C124" s="2234">
        <f>C123/11</f>
        <v>0.72727272727272729</v>
      </c>
      <c r="D124" s="2234"/>
      <c r="E124" s="2234"/>
      <c r="F124" s="2234"/>
      <c r="G124" s="2234"/>
      <c r="H124" s="2234"/>
      <c r="I124" s="2234"/>
      <c r="J124" s="2234"/>
      <c r="K124" s="2234"/>
      <c r="L124" s="2234"/>
      <c r="M124" s="2234"/>
      <c r="N124" s="2235"/>
      <c r="O124" s="2233">
        <f>O123/11</f>
        <v>0.72727272727272729</v>
      </c>
      <c r="P124" s="2234"/>
      <c r="Q124" s="2234"/>
      <c r="R124" s="2234"/>
      <c r="S124" s="2234"/>
      <c r="T124" s="2234"/>
      <c r="U124" s="2234"/>
      <c r="V124" s="2234"/>
      <c r="W124" s="2234"/>
      <c r="X124" s="2234"/>
      <c r="Y124" s="2234"/>
      <c r="Z124" s="2235"/>
      <c r="AA124" s="2233">
        <f>AA123/11</f>
        <v>0.63636363636363635</v>
      </c>
      <c r="AB124" s="2234"/>
      <c r="AC124" s="2234"/>
      <c r="AD124" s="2234"/>
      <c r="AE124" s="2234"/>
      <c r="AF124" s="2234"/>
      <c r="AG124" s="2234"/>
      <c r="AH124" s="2234"/>
      <c r="AI124" s="2234"/>
      <c r="AJ124" s="2234"/>
      <c r="AK124" s="2234"/>
      <c r="AL124" s="2235"/>
      <c r="AM124" s="2233">
        <f>AM123/11</f>
        <v>0.63636363636363635</v>
      </c>
      <c r="AN124" s="2234"/>
      <c r="AO124" s="2234"/>
      <c r="AP124" s="2234"/>
      <c r="AQ124" s="2234"/>
      <c r="AR124" s="2234"/>
      <c r="AS124" s="2234"/>
      <c r="AT124" s="2234"/>
      <c r="AU124" s="2234"/>
      <c r="AV124" s="2234"/>
      <c r="AW124" s="2234"/>
      <c r="AX124" s="2235"/>
      <c r="AY124" s="2233">
        <f>AY123/11</f>
        <v>0.63636363636363635</v>
      </c>
      <c r="AZ124" s="2234"/>
      <c r="BA124" s="2234"/>
      <c r="BB124" s="2234"/>
      <c r="BC124" s="2234"/>
      <c r="BD124" s="2234"/>
      <c r="BE124" s="2234"/>
      <c r="BF124" s="2234"/>
      <c r="BG124" s="2234"/>
      <c r="BH124" s="2234"/>
      <c r="BI124" s="2234"/>
      <c r="BJ124" s="2235"/>
      <c r="BK124" s="2233">
        <f>BK123/11</f>
        <v>0.63636363636363635</v>
      </c>
      <c r="BL124" s="2234"/>
      <c r="BM124" s="2234"/>
      <c r="BN124" s="2234"/>
      <c r="BO124" s="2234"/>
      <c r="BP124" s="2234"/>
      <c r="BQ124" s="2234"/>
      <c r="BR124" s="2234"/>
      <c r="BS124" s="2234"/>
      <c r="BT124" s="2234"/>
      <c r="BU124" s="2234"/>
      <c r="BV124" s="2235"/>
      <c r="BW124" s="2233">
        <f>BW123/11</f>
        <v>0.54545454545454541</v>
      </c>
      <c r="BX124" s="2234"/>
      <c r="BY124" s="2234"/>
      <c r="BZ124" s="2234"/>
      <c r="CA124" s="2234"/>
      <c r="CB124" s="2234"/>
      <c r="CC124" s="2234"/>
      <c r="CD124" s="2234"/>
      <c r="CE124" s="2234"/>
      <c r="CF124" s="2234"/>
      <c r="CG124" s="2234"/>
      <c r="CH124" s="2235"/>
      <c r="CI124" s="2233">
        <f>CI123/11</f>
        <v>0.54545454545454541</v>
      </c>
      <c r="CJ124" s="2234"/>
      <c r="CK124" s="2234"/>
      <c r="CL124" s="2234"/>
      <c r="CM124" s="2234"/>
      <c r="CN124" s="2234"/>
      <c r="CO124" s="2234"/>
      <c r="CP124" s="2234"/>
      <c r="CQ124" s="2234"/>
      <c r="CR124" s="2234"/>
      <c r="CS124" s="2234"/>
      <c r="CT124" s="2235"/>
      <c r="CU124" s="2233">
        <f>CU123/11</f>
        <v>0.36363636363636365</v>
      </c>
      <c r="CV124" s="2234"/>
      <c r="CW124" s="2234"/>
      <c r="CX124" s="2234"/>
      <c r="CY124" s="2234"/>
      <c r="CZ124" s="2234"/>
      <c r="DA124" s="2234"/>
      <c r="DB124" s="2234"/>
      <c r="DC124" s="2234"/>
      <c r="DD124" s="2234"/>
      <c r="DE124" s="2234"/>
      <c r="DF124" s="2235"/>
      <c r="DG124" s="2233">
        <f>DG123/11</f>
        <v>0.18181818181818182</v>
      </c>
      <c r="DH124" s="2234"/>
      <c r="DI124" s="2234"/>
      <c r="DJ124" s="2234"/>
      <c r="DK124" s="2234"/>
      <c r="DL124" s="2234"/>
      <c r="DM124" s="2234"/>
      <c r="DN124" s="2234"/>
      <c r="DO124" s="2234"/>
      <c r="DP124" s="2234"/>
      <c r="DQ124" s="2234"/>
      <c r="DR124" s="2235"/>
      <c r="DS124" s="339"/>
    </row>
    <row r="125" spans="1:135" ht="15.75" thickTop="1" x14ac:dyDescent="0.25">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c r="DR125" s="339"/>
      <c r="DS125" s="339"/>
    </row>
    <row r="127" spans="1:135" x14ac:dyDescent="0.25">
      <c r="B127" s="2258" t="s">
        <v>936</v>
      </c>
      <c r="C127" s="2259"/>
      <c r="D127" s="2259"/>
      <c r="E127" s="2259"/>
      <c r="F127" s="2259"/>
      <c r="G127" s="2259"/>
      <c r="H127" s="2259"/>
      <c r="I127" s="2259"/>
      <c r="J127" s="2259"/>
      <c r="K127" s="2259"/>
      <c r="L127" s="2259"/>
      <c r="M127" s="2259"/>
      <c r="N127" s="2259"/>
      <c r="O127" s="2259"/>
      <c r="P127" s="2259"/>
      <c r="Q127" s="2259"/>
      <c r="R127" s="2259"/>
      <c r="S127" s="2259"/>
      <c r="T127" s="2259"/>
      <c r="U127" s="2259"/>
      <c r="V127" s="2259"/>
      <c r="W127" s="2259"/>
      <c r="X127" s="2259"/>
      <c r="Y127" s="2259"/>
      <c r="Z127" s="2259"/>
      <c r="AA127" s="2259"/>
      <c r="AB127" s="2259"/>
      <c r="AC127" s="2259"/>
      <c r="AD127" s="2259"/>
      <c r="AE127" s="2259"/>
      <c r="AF127" s="2259"/>
      <c r="AG127" s="2259"/>
      <c r="AH127" s="2259"/>
      <c r="AI127" s="2259"/>
      <c r="AJ127" s="2259"/>
      <c r="AK127" s="2259"/>
      <c r="AL127" s="2259"/>
      <c r="AM127" s="2259"/>
      <c r="AN127" s="2259"/>
      <c r="AO127" s="2259"/>
      <c r="AP127" s="2259"/>
      <c r="AQ127" s="2259"/>
      <c r="AR127" s="2259"/>
      <c r="AS127" s="2259"/>
      <c r="AT127" s="2259"/>
      <c r="AU127" s="2259"/>
      <c r="AV127" s="2259"/>
      <c r="AW127" s="2259"/>
      <c r="AX127" s="2259"/>
      <c r="AY127" s="2259"/>
      <c r="AZ127" s="2259"/>
      <c r="BA127" s="2259"/>
      <c r="BB127" s="2259"/>
      <c r="BC127" s="2259"/>
      <c r="BD127" s="2259"/>
      <c r="BE127" s="2259"/>
      <c r="BF127" s="2259"/>
      <c r="BG127" s="2259"/>
      <c r="BH127" s="2259"/>
      <c r="BI127" s="2259"/>
      <c r="BJ127" s="2259"/>
      <c r="BK127" s="2259"/>
      <c r="BL127" s="2259"/>
      <c r="BM127" s="2259"/>
      <c r="BN127" s="2259"/>
      <c r="BO127" s="2259"/>
      <c r="BP127" s="2259"/>
      <c r="BQ127" s="2259"/>
      <c r="BR127" s="2259"/>
      <c r="BS127" s="2259"/>
      <c r="BT127" s="2259"/>
      <c r="BU127" s="2259"/>
      <c r="BV127" s="2259"/>
      <c r="BW127" s="2259"/>
      <c r="BX127" s="2259"/>
      <c r="BY127" s="2259"/>
      <c r="BZ127" s="2259"/>
      <c r="CA127" s="2259"/>
      <c r="CB127" s="2259"/>
      <c r="CC127" s="2259"/>
      <c r="CD127" s="2259"/>
      <c r="CE127" s="2259"/>
      <c r="CF127" s="2259"/>
      <c r="CG127" s="2259"/>
      <c r="CH127" s="2260"/>
      <c r="CI127" s="2256" t="s">
        <v>923</v>
      </c>
      <c r="CJ127" s="2256"/>
      <c r="CK127" s="2256"/>
      <c r="CL127" s="2256"/>
      <c r="CM127" s="2256"/>
      <c r="CN127" s="2256"/>
      <c r="CO127" s="2256"/>
      <c r="CP127" s="2256"/>
      <c r="CQ127" s="2256"/>
      <c r="CR127" s="2256"/>
      <c r="CS127" s="2256"/>
      <c r="CT127" s="2256"/>
      <c r="CU127" s="2256" t="s">
        <v>890</v>
      </c>
      <c r="CV127" s="2256"/>
      <c r="CW127" s="2256"/>
      <c r="CX127" s="2256"/>
      <c r="CY127" s="2256"/>
      <c r="CZ127" s="2256"/>
      <c r="DA127" s="2256"/>
      <c r="DB127" s="2256"/>
      <c r="DC127" s="2256"/>
      <c r="DD127" s="2256"/>
      <c r="DE127" s="2256"/>
      <c r="DF127" s="2256"/>
    </row>
    <row r="128" spans="1:135" x14ac:dyDescent="0.25">
      <c r="B128" s="2261" t="s">
        <v>935</v>
      </c>
      <c r="C128" s="2262"/>
      <c r="D128" s="2262"/>
      <c r="E128" s="2262"/>
      <c r="F128" s="2262"/>
      <c r="G128" s="2262"/>
      <c r="H128" s="2262"/>
      <c r="I128" s="2262"/>
      <c r="J128" s="2262"/>
      <c r="K128" s="2262"/>
      <c r="L128" s="2262"/>
      <c r="M128" s="2262"/>
      <c r="N128" s="2262"/>
      <c r="O128" s="2262"/>
      <c r="P128" s="2262"/>
      <c r="Q128" s="2262"/>
      <c r="R128" s="2262"/>
      <c r="S128" s="2262"/>
      <c r="T128" s="2262"/>
      <c r="U128" s="2262"/>
      <c r="V128" s="2262"/>
      <c r="W128" s="2262"/>
      <c r="X128" s="2262"/>
      <c r="Y128" s="2262"/>
      <c r="Z128" s="2262"/>
      <c r="AA128" s="2262"/>
      <c r="AB128" s="2262"/>
      <c r="AC128" s="2262"/>
      <c r="AD128" s="2262"/>
      <c r="AE128" s="2262"/>
      <c r="AF128" s="2262"/>
      <c r="AG128" s="2262"/>
      <c r="AH128" s="2262"/>
      <c r="AI128" s="2262"/>
      <c r="AJ128" s="2262"/>
      <c r="AK128" s="2262"/>
      <c r="AL128" s="2262"/>
      <c r="AM128" s="2262"/>
      <c r="AN128" s="2262"/>
      <c r="AO128" s="2262"/>
      <c r="AP128" s="2262"/>
      <c r="AQ128" s="2262"/>
      <c r="AR128" s="2262"/>
      <c r="AS128" s="2262"/>
      <c r="AT128" s="2262"/>
      <c r="AU128" s="2262"/>
      <c r="AV128" s="2262"/>
      <c r="AW128" s="2262"/>
      <c r="AX128" s="2262"/>
      <c r="AY128" s="2262"/>
      <c r="AZ128" s="2262"/>
      <c r="BA128" s="2262"/>
      <c r="BB128" s="2262"/>
      <c r="BC128" s="2262"/>
      <c r="BD128" s="2262"/>
      <c r="BE128" s="2262"/>
      <c r="BF128" s="2262"/>
      <c r="BG128" s="2262"/>
      <c r="BH128" s="2262"/>
      <c r="BI128" s="2262"/>
      <c r="BJ128" s="2262"/>
      <c r="BK128" s="2262"/>
      <c r="BL128" s="2262"/>
      <c r="BM128" s="2262"/>
      <c r="BN128" s="2262"/>
      <c r="BO128" s="2262"/>
      <c r="BP128" s="2262"/>
      <c r="BQ128" s="2262"/>
      <c r="BR128" s="2262"/>
      <c r="BS128" s="2262"/>
      <c r="BT128" s="2262"/>
      <c r="BU128" s="2262"/>
      <c r="BV128" s="2262"/>
      <c r="BW128" s="2262"/>
      <c r="BX128" s="2262"/>
      <c r="BY128" s="2262"/>
      <c r="BZ128" s="2262"/>
      <c r="CA128" s="2262"/>
      <c r="CB128" s="2262"/>
      <c r="CC128" s="2262"/>
      <c r="CD128" s="2262"/>
      <c r="CE128" s="2262"/>
      <c r="CF128" s="2262"/>
      <c r="CG128" s="2262"/>
      <c r="CH128" s="2263"/>
      <c r="CI128" s="2240">
        <v>11</v>
      </c>
      <c r="CJ128" s="2240"/>
      <c r="CK128" s="2240"/>
      <c r="CL128" s="2240"/>
      <c r="CM128" s="2240"/>
      <c r="CN128" s="2240"/>
      <c r="CO128" s="2240"/>
      <c r="CP128" s="2240"/>
      <c r="CQ128" s="2240"/>
      <c r="CR128" s="2240"/>
      <c r="CS128" s="2240"/>
      <c r="CT128" s="2240"/>
      <c r="CU128" s="2240"/>
      <c r="CV128" s="2240"/>
      <c r="CW128" s="2240"/>
      <c r="CX128" s="2240"/>
      <c r="CY128" s="2240"/>
      <c r="CZ128" s="2240"/>
      <c r="DA128" s="2240"/>
      <c r="DB128" s="2240"/>
      <c r="DC128" s="2240"/>
      <c r="DD128" s="2240"/>
      <c r="DE128" s="2240"/>
      <c r="DF128" s="2240"/>
    </row>
    <row r="129" spans="2:110" x14ac:dyDescent="0.25">
      <c r="B129" s="2245" t="s">
        <v>3408</v>
      </c>
      <c r="C129" s="2245"/>
      <c r="D129" s="2245"/>
      <c r="E129" s="2245"/>
      <c r="F129" s="2245"/>
      <c r="G129" s="2245"/>
      <c r="H129" s="2245"/>
      <c r="I129" s="2245"/>
      <c r="J129" s="2245"/>
      <c r="K129" s="2245"/>
      <c r="L129" s="2245"/>
      <c r="M129" s="2245"/>
      <c r="N129" s="2245"/>
      <c r="O129" s="2245"/>
      <c r="P129" s="2245"/>
      <c r="Q129" s="2245"/>
      <c r="R129" s="2245"/>
      <c r="S129" s="2245"/>
      <c r="T129" s="2245"/>
      <c r="U129" s="2245"/>
      <c r="V129" s="2245"/>
      <c r="W129" s="2245"/>
      <c r="X129" s="2245"/>
      <c r="Y129" s="2245"/>
      <c r="Z129" s="2245"/>
      <c r="AA129" s="2245"/>
      <c r="AB129" s="2245"/>
      <c r="AC129" s="2245"/>
      <c r="AD129" s="2245"/>
      <c r="AE129" s="2245"/>
      <c r="AF129" s="2245"/>
      <c r="AG129" s="2245"/>
      <c r="AH129" s="2245"/>
      <c r="AI129" s="2245"/>
      <c r="AJ129" s="2245"/>
      <c r="AK129" s="2245"/>
      <c r="AL129" s="2245"/>
      <c r="AM129" s="2245"/>
      <c r="AN129" s="2245"/>
      <c r="AO129" s="2245"/>
      <c r="AP129" s="2245"/>
      <c r="AQ129" s="2245"/>
      <c r="AR129" s="2245"/>
      <c r="AS129" s="2245"/>
      <c r="AT129" s="2245"/>
      <c r="AU129" s="2245"/>
      <c r="AV129" s="2245"/>
      <c r="AW129" s="2245"/>
      <c r="AX129" s="2245"/>
      <c r="AY129" s="2245"/>
      <c r="AZ129" s="2245"/>
      <c r="BA129" s="2245"/>
      <c r="BB129" s="2245"/>
      <c r="BC129" s="2245"/>
      <c r="BD129" s="2245"/>
      <c r="BE129" s="2245"/>
      <c r="BF129" s="2245"/>
      <c r="BG129" s="2245"/>
      <c r="BH129" s="2245"/>
      <c r="BI129" s="2245"/>
      <c r="BJ129" s="2245"/>
      <c r="BK129" s="2245"/>
      <c r="BL129" s="2245"/>
      <c r="BM129" s="2245"/>
      <c r="BN129" s="2245"/>
      <c r="BO129" s="2245"/>
      <c r="BP129" s="2245"/>
      <c r="BQ129" s="2245"/>
      <c r="BR129" s="2245"/>
      <c r="BS129" s="2245"/>
      <c r="BT129" s="2245"/>
      <c r="BU129" s="2245"/>
      <c r="BV129" s="2245"/>
      <c r="BW129" s="2245"/>
      <c r="BX129" s="2245"/>
      <c r="BY129" s="2245"/>
      <c r="BZ129" s="2245"/>
      <c r="CA129" s="2245"/>
      <c r="CB129" s="2245"/>
      <c r="CC129" s="2245"/>
      <c r="CD129" s="2245"/>
      <c r="CE129" s="2245"/>
      <c r="CF129" s="2245"/>
      <c r="CG129" s="2245"/>
      <c r="CH129" s="2245"/>
      <c r="CI129" s="2240">
        <v>0</v>
      </c>
      <c r="CJ129" s="2240"/>
      <c r="CK129" s="2240"/>
      <c r="CL129" s="2240"/>
      <c r="CM129" s="2240"/>
      <c r="CN129" s="2240"/>
      <c r="CO129" s="2240"/>
      <c r="CP129" s="2240"/>
      <c r="CQ129" s="2240"/>
      <c r="CR129" s="2240"/>
      <c r="CS129" s="2240"/>
      <c r="CT129" s="2240"/>
      <c r="CU129" s="2252">
        <f>CI129/$CI$128</f>
        <v>0</v>
      </c>
      <c r="CV129" s="2252"/>
      <c r="CW129" s="2252"/>
      <c r="CX129" s="2252"/>
      <c r="CY129" s="2252"/>
      <c r="CZ129" s="2252"/>
      <c r="DA129" s="2252"/>
      <c r="DB129" s="2252"/>
      <c r="DC129" s="2252"/>
      <c r="DD129" s="2252"/>
      <c r="DE129" s="2252"/>
      <c r="DF129" s="2252"/>
    </row>
    <row r="130" spans="2:110" x14ac:dyDescent="0.25">
      <c r="B130" s="2245" t="s">
        <v>937</v>
      </c>
      <c r="C130" s="2245"/>
      <c r="D130" s="2245"/>
      <c r="E130" s="2245"/>
      <c r="F130" s="2245"/>
      <c r="G130" s="2245"/>
      <c r="H130" s="2245"/>
      <c r="I130" s="2245"/>
      <c r="J130" s="2245"/>
      <c r="K130" s="2245"/>
      <c r="L130" s="2245"/>
      <c r="M130" s="2245"/>
      <c r="N130" s="2245"/>
      <c r="O130" s="2245"/>
      <c r="P130" s="2245"/>
      <c r="Q130" s="2245"/>
      <c r="R130" s="2245"/>
      <c r="S130" s="2245"/>
      <c r="T130" s="2245"/>
      <c r="U130" s="2245"/>
      <c r="V130" s="2245"/>
      <c r="W130" s="2245"/>
      <c r="X130" s="2245"/>
      <c r="Y130" s="2245"/>
      <c r="Z130" s="2245"/>
      <c r="AA130" s="2245"/>
      <c r="AB130" s="2245"/>
      <c r="AC130" s="2245"/>
      <c r="AD130" s="2245"/>
      <c r="AE130" s="2245"/>
      <c r="AF130" s="2245"/>
      <c r="AG130" s="2245"/>
      <c r="AH130" s="2245"/>
      <c r="AI130" s="2245"/>
      <c r="AJ130" s="2245"/>
      <c r="AK130" s="2245"/>
      <c r="AL130" s="2245"/>
      <c r="AM130" s="2245"/>
      <c r="AN130" s="2245"/>
      <c r="AO130" s="2245"/>
      <c r="AP130" s="2245"/>
      <c r="AQ130" s="2245"/>
      <c r="AR130" s="2245"/>
      <c r="AS130" s="2245"/>
      <c r="AT130" s="2245"/>
      <c r="AU130" s="2245"/>
      <c r="AV130" s="2245"/>
      <c r="AW130" s="2245"/>
      <c r="AX130" s="2245"/>
      <c r="AY130" s="2245"/>
      <c r="AZ130" s="2245"/>
      <c r="BA130" s="2245"/>
      <c r="BB130" s="2245"/>
      <c r="BC130" s="2245"/>
      <c r="BD130" s="2245"/>
      <c r="BE130" s="2245"/>
      <c r="BF130" s="2245"/>
      <c r="BG130" s="2245"/>
      <c r="BH130" s="2245"/>
      <c r="BI130" s="2245"/>
      <c r="BJ130" s="2245"/>
      <c r="BK130" s="2245"/>
      <c r="BL130" s="2245"/>
      <c r="BM130" s="2245"/>
      <c r="BN130" s="2245"/>
      <c r="BO130" s="2245"/>
      <c r="BP130" s="2245"/>
      <c r="BQ130" s="2245"/>
      <c r="BR130" s="2245"/>
      <c r="BS130" s="2245"/>
      <c r="BT130" s="2245"/>
      <c r="BU130" s="2245"/>
      <c r="BV130" s="2245"/>
      <c r="BW130" s="2245"/>
      <c r="BX130" s="2245"/>
      <c r="BY130" s="2245"/>
      <c r="BZ130" s="2245"/>
      <c r="CA130" s="2245"/>
      <c r="CB130" s="2245"/>
      <c r="CC130" s="2245"/>
      <c r="CD130" s="2245"/>
      <c r="CE130" s="2245"/>
      <c r="CF130" s="2245"/>
      <c r="CG130" s="2245"/>
      <c r="CH130" s="2245"/>
      <c r="CI130" s="2240">
        <v>0</v>
      </c>
      <c r="CJ130" s="2240"/>
      <c r="CK130" s="2240"/>
      <c r="CL130" s="2240"/>
      <c r="CM130" s="2240"/>
      <c r="CN130" s="2240"/>
      <c r="CO130" s="2240"/>
      <c r="CP130" s="2240"/>
      <c r="CQ130" s="2240"/>
      <c r="CR130" s="2240"/>
      <c r="CS130" s="2240"/>
      <c r="CT130" s="2240"/>
      <c r="CU130" s="2252">
        <f t="shared" ref="CU130:CU136" si="0">CI130/$CI$128</f>
        <v>0</v>
      </c>
      <c r="CV130" s="2252"/>
      <c r="CW130" s="2252"/>
      <c r="CX130" s="2252"/>
      <c r="CY130" s="2252"/>
      <c r="CZ130" s="2252"/>
      <c r="DA130" s="2252"/>
      <c r="DB130" s="2252"/>
      <c r="DC130" s="2252"/>
      <c r="DD130" s="2252"/>
      <c r="DE130" s="2252"/>
      <c r="DF130" s="2252"/>
    </row>
    <row r="131" spans="2:110" x14ac:dyDescent="0.25">
      <c r="B131" s="2245" t="s">
        <v>938</v>
      </c>
      <c r="C131" s="2245"/>
      <c r="D131" s="2245"/>
      <c r="E131" s="2245"/>
      <c r="F131" s="2245"/>
      <c r="G131" s="2245"/>
      <c r="H131" s="2245"/>
      <c r="I131" s="2245"/>
      <c r="J131" s="2245"/>
      <c r="K131" s="2245"/>
      <c r="L131" s="2245"/>
      <c r="M131" s="2245"/>
      <c r="N131" s="2245"/>
      <c r="O131" s="2245"/>
      <c r="P131" s="2245"/>
      <c r="Q131" s="2245"/>
      <c r="R131" s="2245"/>
      <c r="S131" s="2245"/>
      <c r="T131" s="2245"/>
      <c r="U131" s="2245"/>
      <c r="V131" s="2245"/>
      <c r="W131" s="2245"/>
      <c r="X131" s="2245"/>
      <c r="Y131" s="2245"/>
      <c r="Z131" s="2245"/>
      <c r="AA131" s="2245"/>
      <c r="AB131" s="2245"/>
      <c r="AC131" s="2245"/>
      <c r="AD131" s="2245"/>
      <c r="AE131" s="2245"/>
      <c r="AF131" s="2245"/>
      <c r="AG131" s="2245"/>
      <c r="AH131" s="2245"/>
      <c r="AI131" s="2245"/>
      <c r="AJ131" s="2245"/>
      <c r="AK131" s="2245"/>
      <c r="AL131" s="2245"/>
      <c r="AM131" s="2245"/>
      <c r="AN131" s="2245"/>
      <c r="AO131" s="2245"/>
      <c r="AP131" s="2245"/>
      <c r="AQ131" s="2245"/>
      <c r="AR131" s="2245"/>
      <c r="AS131" s="2245"/>
      <c r="AT131" s="2245"/>
      <c r="AU131" s="2245"/>
      <c r="AV131" s="2245"/>
      <c r="AW131" s="2245"/>
      <c r="AX131" s="2245"/>
      <c r="AY131" s="2245"/>
      <c r="AZ131" s="2245"/>
      <c r="BA131" s="2245"/>
      <c r="BB131" s="2245"/>
      <c r="BC131" s="2245"/>
      <c r="BD131" s="2245"/>
      <c r="BE131" s="2245"/>
      <c r="BF131" s="2245"/>
      <c r="BG131" s="2245"/>
      <c r="BH131" s="2245"/>
      <c r="BI131" s="2245"/>
      <c r="BJ131" s="2245"/>
      <c r="BK131" s="2245"/>
      <c r="BL131" s="2245"/>
      <c r="BM131" s="2245"/>
      <c r="BN131" s="2245"/>
      <c r="BO131" s="2245"/>
      <c r="BP131" s="2245"/>
      <c r="BQ131" s="2245"/>
      <c r="BR131" s="2245"/>
      <c r="BS131" s="2245"/>
      <c r="BT131" s="2245"/>
      <c r="BU131" s="2245"/>
      <c r="BV131" s="2245"/>
      <c r="BW131" s="2245"/>
      <c r="BX131" s="2245"/>
      <c r="BY131" s="2245"/>
      <c r="BZ131" s="2245"/>
      <c r="CA131" s="2245"/>
      <c r="CB131" s="2245"/>
      <c r="CC131" s="2245"/>
      <c r="CD131" s="2245"/>
      <c r="CE131" s="2245"/>
      <c r="CF131" s="2245"/>
      <c r="CG131" s="2245"/>
      <c r="CH131" s="2245"/>
      <c r="CI131" s="2240">
        <v>0</v>
      </c>
      <c r="CJ131" s="2240"/>
      <c r="CK131" s="2240"/>
      <c r="CL131" s="2240"/>
      <c r="CM131" s="2240"/>
      <c r="CN131" s="2240"/>
      <c r="CO131" s="2240"/>
      <c r="CP131" s="2240"/>
      <c r="CQ131" s="2240"/>
      <c r="CR131" s="2240"/>
      <c r="CS131" s="2240"/>
      <c r="CT131" s="2240"/>
      <c r="CU131" s="2252">
        <f t="shared" si="0"/>
        <v>0</v>
      </c>
      <c r="CV131" s="2252"/>
      <c r="CW131" s="2252"/>
      <c r="CX131" s="2252"/>
      <c r="CY131" s="2252"/>
      <c r="CZ131" s="2252"/>
      <c r="DA131" s="2252"/>
      <c r="DB131" s="2252"/>
      <c r="DC131" s="2252"/>
      <c r="DD131" s="2252"/>
      <c r="DE131" s="2252"/>
      <c r="DF131" s="2252"/>
    </row>
    <row r="132" spans="2:110" x14ac:dyDescent="0.25">
      <c r="B132" s="2245" t="s">
        <v>3409</v>
      </c>
      <c r="C132" s="2245"/>
      <c r="D132" s="2245"/>
      <c r="E132" s="2245"/>
      <c r="F132" s="2245"/>
      <c r="G132" s="2245"/>
      <c r="H132" s="2245"/>
      <c r="I132" s="2245"/>
      <c r="J132" s="2245"/>
      <c r="K132" s="2245"/>
      <c r="L132" s="2245"/>
      <c r="M132" s="2245"/>
      <c r="N132" s="2245"/>
      <c r="O132" s="2245"/>
      <c r="P132" s="2245"/>
      <c r="Q132" s="2245"/>
      <c r="R132" s="2245"/>
      <c r="S132" s="2245"/>
      <c r="T132" s="2245"/>
      <c r="U132" s="2245"/>
      <c r="V132" s="2245"/>
      <c r="W132" s="2245"/>
      <c r="X132" s="2245"/>
      <c r="Y132" s="2245"/>
      <c r="Z132" s="2245"/>
      <c r="AA132" s="2245"/>
      <c r="AB132" s="2245"/>
      <c r="AC132" s="2245"/>
      <c r="AD132" s="2245"/>
      <c r="AE132" s="2245"/>
      <c r="AF132" s="2245"/>
      <c r="AG132" s="2245"/>
      <c r="AH132" s="2245"/>
      <c r="AI132" s="2245"/>
      <c r="AJ132" s="2245"/>
      <c r="AK132" s="2245"/>
      <c r="AL132" s="2245"/>
      <c r="AM132" s="2245"/>
      <c r="AN132" s="2245"/>
      <c r="AO132" s="2245"/>
      <c r="AP132" s="2245"/>
      <c r="AQ132" s="2245"/>
      <c r="AR132" s="2245"/>
      <c r="AS132" s="2245"/>
      <c r="AT132" s="2245"/>
      <c r="AU132" s="2245"/>
      <c r="AV132" s="2245"/>
      <c r="AW132" s="2245"/>
      <c r="AX132" s="2245"/>
      <c r="AY132" s="2245"/>
      <c r="AZ132" s="2245"/>
      <c r="BA132" s="2245"/>
      <c r="BB132" s="2245"/>
      <c r="BC132" s="2245"/>
      <c r="BD132" s="2245"/>
      <c r="BE132" s="2245"/>
      <c r="BF132" s="2245"/>
      <c r="BG132" s="2245"/>
      <c r="BH132" s="2245"/>
      <c r="BI132" s="2245"/>
      <c r="BJ132" s="2245"/>
      <c r="BK132" s="2245"/>
      <c r="BL132" s="2245"/>
      <c r="BM132" s="2245"/>
      <c r="BN132" s="2245"/>
      <c r="BO132" s="2245"/>
      <c r="BP132" s="2245"/>
      <c r="BQ132" s="2245"/>
      <c r="BR132" s="2245"/>
      <c r="BS132" s="2245"/>
      <c r="BT132" s="2245"/>
      <c r="BU132" s="2245"/>
      <c r="BV132" s="2245"/>
      <c r="BW132" s="2245"/>
      <c r="BX132" s="2245"/>
      <c r="BY132" s="2245"/>
      <c r="BZ132" s="2245"/>
      <c r="CA132" s="2245"/>
      <c r="CB132" s="2245"/>
      <c r="CC132" s="2245"/>
      <c r="CD132" s="2245"/>
      <c r="CE132" s="2245"/>
      <c r="CF132" s="2245"/>
      <c r="CG132" s="2245"/>
      <c r="CH132" s="2245"/>
      <c r="CI132" s="2240">
        <v>0</v>
      </c>
      <c r="CJ132" s="2240"/>
      <c r="CK132" s="2240"/>
      <c r="CL132" s="2240"/>
      <c r="CM132" s="2240"/>
      <c r="CN132" s="2240"/>
      <c r="CO132" s="2240"/>
      <c r="CP132" s="2240"/>
      <c r="CQ132" s="2240"/>
      <c r="CR132" s="2240"/>
      <c r="CS132" s="2240"/>
      <c r="CT132" s="2240"/>
      <c r="CU132" s="2252">
        <f t="shared" si="0"/>
        <v>0</v>
      </c>
      <c r="CV132" s="2252"/>
      <c r="CW132" s="2252"/>
      <c r="CX132" s="2252"/>
      <c r="CY132" s="2252"/>
      <c r="CZ132" s="2252"/>
      <c r="DA132" s="2252"/>
      <c r="DB132" s="2252"/>
      <c r="DC132" s="2252"/>
      <c r="DD132" s="2252"/>
      <c r="DE132" s="2252"/>
      <c r="DF132" s="2252"/>
    </row>
    <row r="133" spans="2:110" ht="15" customHeight="1" x14ac:dyDescent="0.25">
      <c r="B133" s="2257" t="s">
        <v>3410</v>
      </c>
      <c r="C133" s="2257"/>
      <c r="D133" s="2257"/>
      <c r="E133" s="2257"/>
      <c r="F133" s="2257"/>
      <c r="G133" s="2257"/>
      <c r="H133" s="2257"/>
      <c r="I133" s="2257"/>
      <c r="J133" s="2257"/>
      <c r="K133" s="2257"/>
      <c r="L133" s="2257"/>
      <c r="M133" s="2257"/>
      <c r="N133" s="2257"/>
      <c r="O133" s="2257"/>
      <c r="P133" s="2257"/>
      <c r="Q133" s="2257"/>
      <c r="R133" s="2257"/>
      <c r="S133" s="2257"/>
      <c r="T133" s="2257"/>
      <c r="U133" s="2257"/>
      <c r="V133" s="2257"/>
      <c r="W133" s="2257"/>
      <c r="X133" s="2257"/>
      <c r="Y133" s="2257"/>
      <c r="Z133" s="2257"/>
      <c r="AA133" s="2257"/>
      <c r="AB133" s="2257"/>
      <c r="AC133" s="2257"/>
      <c r="AD133" s="2257"/>
      <c r="AE133" s="2257"/>
      <c r="AF133" s="2257"/>
      <c r="AG133" s="2257"/>
      <c r="AH133" s="2257"/>
      <c r="AI133" s="2257"/>
      <c r="AJ133" s="2257"/>
      <c r="AK133" s="2257"/>
      <c r="AL133" s="2257"/>
      <c r="AM133" s="2257"/>
      <c r="AN133" s="2257"/>
      <c r="AO133" s="2257"/>
      <c r="AP133" s="2257"/>
      <c r="AQ133" s="2257"/>
      <c r="AR133" s="2257"/>
      <c r="AS133" s="2257"/>
      <c r="AT133" s="2257"/>
      <c r="AU133" s="2257"/>
      <c r="AV133" s="2257"/>
      <c r="AW133" s="2257"/>
      <c r="AX133" s="2257"/>
      <c r="AY133" s="2257"/>
      <c r="AZ133" s="2257"/>
      <c r="BA133" s="2257"/>
      <c r="BB133" s="2257"/>
      <c r="BC133" s="2257"/>
      <c r="BD133" s="2257"/>
      <c r="BE133" s="2257"/>
      <c r="BF133" s="2257"/>
      <c r="BG133" s="2257"/>
      <c r="BH133" s="2257"/>
      <c r="BI133" s="2257"/>
      <c r="BJ133" s="2257"/>
      <c r="BK133" s="2257"/>
      <c r="BL133" s="2257"/>
      <c r="BM133" s="2257"/>
      <c r="BN133" s="2257"/>
      <c r="BO133" s="2257"/>
      <c r="BP133" s="2257"/>
      <c r="BQ133" s="2257"/>
      <c r="BR133" s="2257"/>
      <c r="BS133" s="2257"/>
      <c r="BT133" s="2257"/>
      <c r="BU133" s="2257"/>
      <c r="BV133" s="2257"/>
      <c r="BW133" s="2257"/>
      <c r="BX133" s="2257"/>
      <c r="BY133" s="2257"/>
      <c r="BZ133" s="2257"/>
      <c r="CA133" s="2257"/>
      <c r="CB133" s="2257"/>
      <c r="CC133" s="2257"/>
      <c r="CD133" s="2257"/>
      <c r="CE133" s="2257"/>
      <c r="CF133" s="2257"/>
      <c r="CG133" s="2257"/>
      <c r="CH133" s="2257"/>
      <c r="CI133" s="2240">
        <v>0</v>
      </c>
      <c r="CJ133" s="2240"/>
      <c r="CK133" s="2240"/>
      <c r="CL133" s="2240"/>
      <c r="CM133" s="2240"/>
      <c r="CN133" s="2240"/>
      <c r="CO133" s="2240"/>
      <c r="CP133" s="2240"/>
      <c r="CQ133" s="2240"/>
      <c r="CR133" s="2240"/>
      <c r="CS133" s="2240"/>
      <c r="CT133" s="2240"/>
      <c r="CU133" s="2252">
        <f t="shared" si="0"/>
        <v>0</v>
      </c>
      <c r="CV133" s="2252"/>
      <c r="CW133" s="2252"/>
      <c r="CX133" s="2252"/>
      <c r="CY133" s="2252"/>
      <c r="CZ133" s="2252"/>
      <c r="DA133" s="2252"/>
      <c r="DB133" s="2252"/>
      <c r="DC133" s="2252"/>
      <c r="DD133" s="2252"/>
      <c r="DE133" s="2252"/>
      <c r="DF133" s="2252"/>
    </row>
    <row r="134" spans="2:110" ht="14.45" customHeight="1" x14ac:dyDescent="0.25">
      <c r="B134" s="2257" t="s">
        <v>3411</v>
      </c>
      <c r="C134" s="2257"/>
      <c r="D134" s="2257"/>
      <c r="E134" s="2257"/>
      <c r="F134" s="2257"/>
      <c r="G134" s="2257"/>
      <c r="H134" s="2257"/>
      <c r="I134" s="2257"/>
      <c r="J134" s="2257"/>
      <c r="K134" s="2257"/>
      <c r="L134" s="2257"/>
      <c r="M134" s="2257"/>
      <c r="N134" s="2257"/>
      <c r="O134" s="2257"/>
      <c r="P134" s="2257"/>
      <c r="Q134" s="2257"/>
      <c r="R134" s="2257"/>
      <c r="S134" s="2257"/>
      <c r="T134" s="2257"/>
      <c r="U134" s="2257"/>
      <c r="V134" s="2257"/>
      <c r="W134" s="2257"/>
      <c r="X134" s="2257"/>
      <c r="Y134" s="2257"/>
      <c r="Z134" s="2257"/>
      <c r="AA134" s="2257"/>
      <c r="AB134" s="2257"/>
      <c r="AC134" s="2257"/>
      <c r="AD134" s="2257"/>
      <c r="AE134" s="2257"/>
      <c r="AF134" s="2257"/>
      <c r="AG134" s="2257"/>
      <c r="AH134" s="2257"/>
      <c r="AI134" s="2257"/>
      <c r="AJ134" s="2257"/>
      <c r="AK134" s="2257"/>
      <c r="AL134" s="2257"/>
      <c r="AM134" s="2257"/>
      <c r="AN134" s="2257"/>
      <c r="AO134" s="2257"/>
      <c r="AP134" s="2257"/>
      <c r="AQ134" s="2257"/>
      <c r="AR134" s="2257"/>
      <c r="AS134" s="2257"/>
      <c r="AT134" s="2257"/>
      <c r="AU134" s="2257"/>
      <c r="AV134" s="2257"/>
      <c r="AW134" s="2257"/>
      <c r="AX134" s="2257"/>
      <c r="AY134" s="2257"/>
      <c r="AZ134" s="2257"/>
      <c r="BA134" s="2257"/>
      <c r="BB134" s="2257"/>
      <c r="BC134" s="2257"/>
      <c r="BD134" s="2257"/>
      <c r="BE134" s="2257"/>
      <c r="BF134" s="2257"/>
      <c r="BG134" s="2257"/>
      <c r="BH134" s="2257"/>
      <c r="BI134" s="2257"/>
      <c r="BJ134" s="2257"/>
      <c r="BK134" s="2257"/>
      <c r="BL134" s="2257"/>
      <c r="BM134" s="2257"/>
      <c r="BN134" s="2257"/>
      <c r="BO134" s="2257"/>
      <c r="BP134" s="2257"/>
      <c r="BQ134" s="2257"/>
      <c r="BR134" s="2257"/>
      <c r="BS134" s="2257"/>
      <c r="BT134" s="2257"/>
      <c r="BU134" s="2257"/>
      <c r="BV134" s="2257"/>
      <c r="BW134" s="2257"/>
      <c r="BX134" s="2257"/>
      <c r="BY134" s="2257"/>
      <c r="BZ134" s="2257"/>
      <c r="CA134" s="2257"/>
      <c r="CB134" s="2257"/>
      <c r="CC134" s="2257"/>
      <c r="CD134" s="2257"/>
      <c r="CE134" s="2257"/>
      <c r="CF134" s="2257"/>
      <c r="CG134" s="2257"/>
      <c r="CH134" s="2257"/>
      <c r="CI134" s="2240">
        <v>0</v>
      </c>
      <c r="CJ134" s="2240"/>
      <c r="CK134" s="2240"/>
      <c r="CL134" s="2240"/>
      <c r="CM134" s="2240"/>
      <c r="CN134" s="2240"/>
      <c r="CO134" s="2240"/>
      <c r="CP134" s="2240"/>
      <c r="CQ134" s="2240"/>
      <c r="CR134" s="2240"/>
      <c r="CS134" s="2240"/>
      <c r="CT134" s="2240"/>
      <c r="CU134" s="2252">
        <f t="shared" si="0"/>
        <v>0</v>
      </c>
      <c r="CV134" s="2252"/>
      <c r="CW134" s="2252"/>
      <c r="CX134" s="2252"/>
      <c r="CY134" s="2252"/>
      <c r="CZ134" s="2252"/>
      <c r="DA134" s="2252"/>
      <c r="DB134" s="2252"/>
      <c r="DC134" s="2252"/>
      <c r="DD134" s="2252"/>
      <c r="DE134" s="2252"/>
      <c r="DF134" s="2252"/>
    </row>
    <row r="135" spans="2:110" x14ac:dyDescent="0.25">
      <c r="B135" s="1257" t="s">
        <v>2620</v>
      </c>
      <c r="C135" s="1257"/>
      <c r="D135" s="1257"/>
      <c r="E135" s="1257"/>
      <c r="F135" s="1257"/>
      <c r="G135" s="1257"/>
      <c r="H135" s="1257"/>
      <c r="I135" s="1257"/>
      <c r="J135" s="1257"/>
      <c r="K135" s="1257"/>
      <c r="L135" s="1257"/>
      <c r="M135" s="1257"/>
      <c r="N135" s="1257"/>
      <c r="O135" s="1257"/>
      <c r="P135" s="1257"/>
      <c r="Q135" s="1257"/>
      <c r="R135" s="1257"/>
      <c r="S135" s="1257"/>
      <c r="T135" s="1257"/>
      <c r="U135" s="1257"/>
      <c r="V135" s="1257"/>
      <c r="W135" s="1257"/>
      <c r="X135" s="1257"/>
      <c r="Y135" s="1257"/>
      <c r="Z135" s="1257"/>
      <c r="AA135" s="1257"/>
      <c r="AB135" s="1257"/>
      <c r="AC135" s="1257"/>
      <c r="AD135" s="1257"/>
      <c r="AE135" s="1257"/>
      <c r="AF135" s="1257"/>
      <c r="AG135" s="1257"/>
      <c r="AH135" s="1257"/>
      <c r="AI135" s="1257"/>
      <c r="AJ135" s="1257"/>
      <c r="AK135" s="1257"/>
      <c r="AL135" s="1257"/>
      <c r="AM135" s="1257"/>
      <c r="AN135" s="1257"/>
      <c r="AO135" s="1257"/>
      <c r="AP135" s="1257"/>
      <c r="AQ135" s="1257"/>
      <c r="AR135" s="1257"/>
      <c r="AS135" s="1257"/>
      <c r="AT135" s="1257"/>
      <c r="AU135" s="1257"/>
      <c r="AV135" s="1257"/>
      <c r="AW135" s="1257"/>
      <c r="AX135" s="1257"/>
      <c r="AY135" s="1257"/>
      <c r="AZ135" s="1257"/>
      <c r="BA135" s="1257"/>
      <c r="BB135" s="1257"/>
      <c r="BC135" s="1257"/>
      <c r="BD135" s="1257"/>
      <c r="BE135" s="1257"/>
      <c r="BF135" s="1257"/>
      <c r="BG135" s="1257"/>
      <c r="BH135" s="1257"/>
      <c r="BI135" s="1257"/>
      <c r="BJ135" s="1257"/>
      <c r="BK135" s="1257"/>
      <c r="BL135" s="1257"/>
      <c r="BM135" s="1257"/>
      <c r="BN135" s="1257"/>
      <c r="BO135" s="1257"/>
      <c r="BP135" s="1257"/>
      <c r="BQ135" s="1257"/>
      <c r="BR135" s="1257"/>
      <c r="BS135" s="1257"/>
      <c r="BT135" s="1257"/>
      <c r="BU135" s="1257"/>
      <c r="BV135" s="1257"/>
      <c r="BW135" s="1257"/>
      <c r="BX135" s="1257"/>
      <c r="BY135" s="1257"/>
      <c r="BZ135" s="1257"/>
      <c r="CA135" s="1257"/>
      <c r="CB135" s="1257"/>
      <c r="CC135" s="1257"/>
      <c r="CD135" s="1257"/>
      <c r="CE135" s="1257"/>
      <c r="CF135" s="1257"/>
      <c r="CG135" s="1257"/>
      <c r="CH135" s="1257"/>
      <c r="CI135" s="2240">
        <v>0</v>
      </c>
      <c r="CJ135" s="2240"/>
      <c r="CK135" s="2240"/>
      <c r="CL135" s="2240"/>
      <c r="CM135" s="2240"/>
      <c r="CN135" s="2240"/>
      <c r="CO135" s="2240"/>
      <c r="CP135" s="2240"/>
      <c r="CQ135" s="2240"/>
      <c r="CR135" s="2240"/>
      <c r="CS135" s="2240"/>
      <c r="CT135" s="2240"/>
      <c r="CU135" s="2252">
        <f t="shared" si="0"/>
        <v>0</v>
      </c>
      <c r="CV135" s="2252"/>
      <c r="CW135" s="2252"/>
      <c r="CX135" s="2252"/>
      <c r="CY135" s="2252"/>
      <c r="CZ135" s="2252"/>
      <c r="DA135" s="2252"/>
      <c r="DB135" s="2252"/>
      <c r="DC135" s="2252"/>
      <c r="DD135" s="2252"/>
      <c r="DE135" s="2252"/>
      <c r="DF135" s="2252"/>
    </row>
    <row r="136" spans="2:110" x14ac:dyDescent="0.25">
      <c r="B136" s="2249" t="s">
        <v>3412</v>
      </c>
      <c r="C136" s="2250"/>
      <c r="D136" s="2250"/>
      <c r="E136" s="2250"/>
      <c r="F136" s="2250"/>
      <c r="G136" s="2250"/>
      <c r="H136" s="2250"/>
      <c r="I136" s="2250"/>
      <c r="J136" s="2250"/>
      <c r="K136" s="2250"/>
      <c r="L136" s="2250"/>
      <c r="M136" s="2250"/>
      <c r="N136" s="2250"/>
      <c r="O136" s="2250"/>
      <c r="P136" s="2250"/>
      <c r="Q136" s="2250"/>
      <c r="R136" s="2250"/>
      <c r="S136" s="2250"/>
      <c r="T136" s="2250"/>
      <c r="U136" s="2250"/>
      <c r="V136" s="2250"/>
      <c r="W136" s="2250"/>
      <c r="X136" s="2250"/>
      <c r="Y136" s="2250"/>
      <c r="Z136" s="2250"/>
      <c r="AA136" s="2250"/>
      <c r="AB136" s="2250"/>
      <c r="AC136" s="2250"/>
      <c r="AD136" s="2250"/>
      <c r="AE136" s="2250"/>
      <c r="AF136" s="2250"/>
      <c r="AG136" s="2250"/>
      <c r="AH136" s="2250"/>
      <c r="AI136" s="2250"/>
      <c r="AJ136" s="2250"/>
      <c r="AK136" s="2250"/>
      <c r="AL136" s="2250"/>
      <c r="AM136" s="2250"/>
      <c r="AN136" s="2250"/>
      <c r="AO136" s="2250"/>
      <c r="AP136" s="2250"/>
      <c r="AQ136" s="2250"/>
      <c r="AR136" s="2250"/>
      <c r="AS136" s="2250"/>
      <c r="AT136" s="2250"/>
      <c r="AU136" s="2250"/>
      <c r="AV136" s="2250"/>
      <c r="AW136" s="2250"/>
      <c r="AX136" s="2250"/>
      <c r="AY136" s="2250"/>
      <c r="AZ136" s="2250"/>
      <c r="BA136" s="2250"/>
      <c r="BB136" s="2250"/>
      <c r="BC136" s="2250"/>
      <c r="BD136" s="2250"/>
      <c r="BE136" s="2250"/>
      <c r="BF136" s="2250"/>
      <c r="BG136" s="2250"/>
      <c r="BH136" s="2250"/>
      <c r="BI136" s="2250"/>
      <c r="BJ136" s="2250"/>
      <c r="BK136" s="2250"/>
      <c r="BL136" s="2250"/>
      <c r="BM136" s="2250"/>
      <c r="BN136" s="2250"/>
      <c r="BO136" s="2250"/>
      <c r="BP136" s="2250"/>
      <c r="BQ136" s="2250"/>
      <c r="BR136" s="2250"/>
      <c r="BS136" s="2250"/>
      <c r="BT136" s="2250"/>
      <c r="BU136" s="2250"/>
      <c r="BV136" s="2250"/>
      <c r="BW136" s="2250"/>
      <c r="BX136" s="2250"/>
      <c r="BY136" s="2250"/>
      <c r="BZ136" s="2250"/>
      <c r="CA136" s="2250"/>
      <c r="CB136" s="2250"/>
      <c r="CC136" s="2250"/>
      <c r="CD136" s="2250"/>
      <c r="CE136" s="2250"/>
      <c r="CF136" s="2250"/>
      <c r="CG136" s="2250"/>
      <c r="CH136" s="2251"/>
      <c r="CI136" s="2240">
        <v>11</v>
      </c>
      <c r="CJ136" s="2240"/>
      <c r="CK136" s="2240"/>
      <c r="CL136" s="2240"/>
      <c r="CM136" s="2240"/>
      <c r="CN136" s="2240"/>
      <c r="CO136" s="2240"/>
      <c r="CP136" s="2240"/>
      <c r="CQ136" s="2240"/>
      <c r="CR136" s="2240"/>
      <c r="CS136" s="2240"/>
      <c r="CT136" s="2240"/>
      <c r="CU136" s="2252">
        <f t="shared" si="0"/>
        <v>1</v>
      </c>
      <c r="CV136" s="2252"/>
      <c r="CW136" s="2252"/>
      <c r="CX136" s="2252"/>
      <c r="CY136" s="2252"/>
      <c r="CZ136" s="2252"/>
      <c r="DA136" s="2252"/>
      <c r="DB136" s="2252"/>
      <c r="DC136" s="2252"/>
      <c r="DD136" s="2252"/>
      <c r="DE136" s="2252"/>
      <c r="DF136" s="2252"/>
    </row>
    <row r="137" spans="2:110" x14ac:dyDescent="0.25">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row>
    <row r="138" spans="2:110" x14ac:dyDescent="0.25">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row>
    <row r="139" spans="2:110" x14ac:dyDescent="0.25">
      <c r="B139" s="2246" t="s">
        <v>939</v>
      </c>
      <c r="C139" s="2247"/>
      <c r="D139" s="2247"/>
      <c r="E139" s="2247"/>
      <c r="F139" s="2247"/>
      <c r="G139" s="2247"/>
      <c r="H139" s="2247"/>
      <c r="I139" s="2247"/>
      <c r="J139" s="2247"/>
      <c r="K139" s="2247"/>
      <c r="L139" s="2247"/>
      <c r="M139" s="2247"/>
      <c r="N139" s="2247"/>
      <c r="O139" s="2247"/>
      <c r="P139" s="2247"/>
      <c r="Q139" s="2247"/>
      <c r="R139" s="2247"/>
      <c r="S139" s="2247"/>
      <c r="T139" s="2247"/>
      <c r="U139" s="2247"/>
      <c r="V139" s="2247"/>
      <c r="W139" s="2247"/>
      <c r="X139" s="2247"/>
      <c r="Y139" s="2247"/>
      <c r="Z139" s="2247"/>
      <c r="AA139" s="2247"/>
      <c r="AB139" s="2247"/>
      <c r="AC139" s="2247"/>
      <c r="AD139" s="2247"/>
      <c r="AE139" s="2247"/>
      <c r="AF139" s="2247"/>
      <c r="AG139" s="2247"/>
      <c r="AH139" s="2247"/>
      <c r="AI139" s="2247"/>
      <c r="AJ139" s="2247"/>
      <c r="AK139" s="2247"/>
      <c r="AL139" s="2247"/>
      <c r="AM139" s="2247"/>
      <c r="AN139" s="2247"/>
      <c r="AO139" s="2247"/>
      <c r="AP139" s="2247"/>
      <c r="AQ139" s="2247"/>
      <c r="AR139" s="2247"/>
      <c r="AS139" s="2247"/>
      <c r="AT139" s="2247"/>
      <c r="AU139" s="2247"/>
      <c r="AV139" s="2247"/>
      <c r="AW139" s="2247"/>
      <c r="AX139" s="2247"/>
      <c r="AY139" s="2247"/>
      <c r="AZ139" s="2247"/>
      <c r="BA139" s="2247"/>
      <c r="BB139" s="2247"/>
      <c r="BC139" s="2247"/>
      <c r="BD139" s="2247"/>
      <c r="BE139" s="2247"/>
      <c r="BF139" s="2247"/>
      <c r="BG139" s="2247"/>
      <c r="BH139" s="2247"/>
      <c r="BI139" s="2247"/>
      <c r="BJ139" s="2247"/>
      <c r="BK139" s="2247"/>
      <c r="BL139" s="2247"/>
      <c r="BM139" s="2247"/>
      <c r="BN139" s="2247"/>
      <c r="BO139" s="2247"/>
      <c r="BP139" s="2247"/>
      <c r="BQ139" s="2247"/>
      <c r="BR139" s="2247"/>
      <c r="BS139" s="2247"/>
      <c r="BT139" s="2247"/>
      <c r="BU139" s="2247"/>
      <c r="BV139" s="2247"/>
      <c r="BW139" s="2247"/>
      <c r="BX139" s="2248"/>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row>
    <row r="140" spans="2:110" ht="72.75" customHeight="1" x14ac:dyDescent="0.25">
      <c r="B140" s="2184" t="s">
        <v>910</v>
      </c>
      <c r="C140" s="2184"/>
      <c r="D140" s="2184"/>
      <c r="E140" s="2184"/>
      <c r="F140" s="2184"/>
      <c r="G140" s="2184"/>
      <c r="H140" s="2184"/>
      <c r="I140" s="2184"/>
      <c r="J140" s="2184"/>
      <c r="K140" s="2184"/>
      <c r="L140" s="2184"/>
      <c r="M140" s="2184"/>
      <c r="N140" s="2184"/>
      <c r="O140" s="2184"/>
      <c r="P140" s="2184"/>
      <c r="Q140" s="2184"/>
      <c r="R140" s="2184"/>
      <c r="S140" s="2184"/>
      <c r="T140" s="2184"/>
      <c r="U140" s="2184"/>
      <c r="V140" s="2184"/>
      <c r="W140" s="2184"/>
      <c r="X140" s="2184"/>
      <c r="Y140" s="2184"/>
      <c r="Z140" s="2184"/>
      <c r="AA140" s="2184"/>
      <c r="AB140" s="2184"/>
      <c r="AC140" s="2184"/>
      <c r="AD140" s="2184"/>
      <c r="AE140" s="2184"/>
      <c r="AF140" s="2184"/>
      <c r="AG140" s="2184"/>
      <c r="AH140" s="2184"/>
      <c r="AI140" s="2184"/>
      <c r="AJ140" s="2184"/>
      <c r="AK140" s="2184"/>
      <c r="AL140" s="1650" t="s">
        <v>3413</v>
      </c>
      <c r="AM140" s="2243"/>
      <c r="AN140" s="2243"/>
      <c r="AO140" s="2243"/>
      <c r="AP140" s="2243"/>
      <c r="AQ140" s="2243"/>
      <c r="AR140" s="2243"/>
      <c r="AS140" s="2243"/>
      <c r="AT140" s="2243"/>
      <c r="AU140" s="2243"/>
      <c r="AV140" s="2243"/>
      <c r="AW140" s="2243"/>
      <c r="AX140" s="2243"/>
      <c r="AY140" s="2243"/>
      <c r="AZ140" s="2243"/>
      <c r="BA140" s="2243"/>
      <c r="BB140" s="2243"/>
      <c r="BC140" s="2243"/>
      <c r="BD140" s="2243"/>
      <c r="BE140" s="2243"/>
      <c r="BF140" s="2243"/>
      <c r="BG140" s="2243"/>
      <c r="BH140" s="2243"/>
      <c r="BI140" s="2243"/>
      <c r="BJ140" s="2243"/>
      <c r="BK140" s="2243"/>
      <c r="BL140" s="2243"/>
      <c r="BM140" s="2243"/>
      <c r="BN140" s="2243"/>
      <c r="BO140" s="2243"/>
      <c r="BP140" s="2243"/>
      <c r="BQ140" s="2243"/>
      <c r="BR140" s="2243"/>
      <c r="BS140" s="2243"/>
      <c r="BT140" s="2243"/>
      <c r="BU140" s="2243"/>
      <c r="BV140" s="2243"/>
      <c r="BW140" s="2243"/>
      <c r="BX140" s="2244"/>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c r="DE140" s="69"/>
      <c r="DF140" s="69"/>
    </row>
    <row r="141" spans="2:110" ht="31.5" customHeight="1" x14ac:dyDescent="0.25">
      <c r="B141" s="2184" t="s">
        <v>911</v>
      </c>
      <c r="C141" s="2184"/>
      <c r="D141" s="2184"/>
      <c r="E141" s="2184"/>
      <c r="F141" s="2184"/>
      <c r="G141" s="2184"/>
      <c r="H141" s="2184"/>
      <c r="I141" s="2184"/>
      <c r="J141" s="2184"/>
      <c r="K141" s="2184"/>
      <c r="L141" s="2184"/>
      <c r="M141" s="2184"/>
      <c r="N141" s="2184"/>
      <c r="O141" s="2184"/>
      <c r="P141" s="2184"/>
      <c r="Q141" s="2184"/>
      <c r="R141" s="2184"/>
      <c r="S141" s="2184"/>
      <c r="T141" s="2184"/>
      <c r="U141" s="2184"/>
      <c r="V141" s="2184"/>
      <c r="W141" s="2184"/>
      <c r="X141" s="2184"/>
      <c r="Y141" s="2184"/>
      <c r="Z141" s="2184"/>
      <c r="AA141" s="2184"/>
      <c r="AB141" s="2184"/>
      <c r="AC141" s="2184"/>
      <c r="AD141" s="2184"/>
      <c r="AE141" s="2184"/>
      <c r="AF141" s="2184"/>
      <c r="AG141" s="2184"/>
      <c r="AH141" s="2184"/>
      <c r="AI141" s="2184"/>
      <c r="AJ141" s="2184"/>
      <c r="AK141" s="2184"/>
      <c r="AL141" s="1650" t="s">
        <v>981</v>
      </c>
      <c r="AM141" s="2243"/>
      <c r="AN141" s="2243"/>
      <c r="AO141" s="2243"/>
      <c r="AP141" s="2243"/>
      <c r="AQ141" s="2243"/>
      <c r="AR141" s="2243"/>
      <c r="AS141" s="2243"/>
      <c r="AT141" s="2243"/>
      <c r="AU141" s="2243"/>
      <c r="AV141" s="2243"/>
      <c r="AW141" s="2243"/>
      <c r="AX141" s="2243"/>
      <c r="AY141" s="2243"/>
      <c r="AZ141" s="2243"/>
      <c r="BA141" s="2243"/>
      <c r="BB141" s="2243"/>
      <c r="BC141" s="2243"/>
      <c r="BD141" s="2243"/>
      <c r="BE141" s="2243"/>
      <c r="BF141" s="2243"/>
      <c r="BG141" s="2243"/>
      <c r="BH141" s="2243"/>
      <c r="BI141" s="2243"/>
      <c r="BJ141" s="2243"/>
      <c r="BK141" s="2243"/>
      <c r="BL141" s="2243"/>
      <c r="BM141" s="2243"/>
      <c r="BN141" s="2243"/>
      <c r="BO141" s="2243"/>
      <c r="BP141" s="2243"/>
      <c r="BQ141" s="2243"/>
      <c r="BR141" s="2243"/>
      <c r="BS141" s="2243"/>
      <c r="BT141" s="2243"/>
      <c r="BU141" s="2243"/>
      <c r="BV141" s="2243"/>
      <c r="BW141" s="2243"/>
      <c r="BX141" s="2244"/>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c r="CX141" s="69"/>
      <c r="CY141" s="69"/>
      <c r="CZ141" s="69"/>
      <c r="DA141" s="69"/>
      <c r="DB141" s="69"/>
      <c r="DC141" s="69"/>
      <c r="DD141" s="69"/>
      <c r="DE141" s="69"/>
      <c r="DF141" s="69"/>
    </row>
    <row r="142" spans="2:110" ht="27" customHeight="1" x14ac:dyDescent="0.25">
      <c r="B142" s="2184" t="s">
        <v>912</v>
      </c>
      <c r="C142" s="2184"/>
      <c r="D142" s="2184"/>
      <c r="E142" s="2184"/>
      <c r="F142" s="2184"/>
      <c r="G142" s="2184"/>
      <c r="H142" s="2184"/>
      <c r="I142" s="2184"/>
      <c r="J142" s="2184"/>
      <c r="K142" s="2184"/>
      <c r="L142" s="2184"/>
      <c r="M142" s="2184"/>
      <c r="N142" s="2184"/>
      <c r="O142" s="2184"/>
      <c r="P142" s="2184"/>
      <c r="Q142" s="2184"/>
      <c r="R142" s="2184"/>
      <c r="S142" s="2184"/>
      <c r="T142" s="2184"/>
      <c r="U142" s="2184"/>
      <c r="V142" s="2184"/>
      <c r="W142" s="2184"/>
      <c r="X142" s="2184"/>
      <c r="Y142" s="2184"/>
      <c r="Z142" s="2184"/>
      <c r="AA142" s="2184"/>
      <c r="AB142" s="2184"/>
      <c r="AC142" s="2184"/>
      <c r="AD142" s="2184"/>
      <c r="AE142" s="2184"/>
      <c r="AF142" s="2184"/>
      <c r="AG142" s="2184"/>
      <c r="AH142" s="2184"/>
      <c r="AI142" s="2184"/>
      <c r="AJ142" s="2184"/>
      <c r="AK142" s="2184"/>
      <c r="AL142" s="1650" t="s">
        <v>974</v>
      </c>
      <c r="AM142" s="2243"/>
      <c r="AN142" s="2243"/>
      <c r="AO142" s="2243"/>
      <c r="AP142" s="2243"/>
      <c r="AQ142" s="2243"/>
      <c r="AR142" s="2243"/>
      <c r="AS142" s="2243"/>
      <c r="AT142" s="2243"/>
      <c r="AU142" s="2243"/>
      <c r="AV142" s="2243"/>
      <c r="AW142" s="2243"/>
      <c r="AX142" s="2243"/>
      <c r="AY142" s="2243"/>
      <c r="AZ142" s="2243"/>
      <c r="BA142" s="2243"/>
      <c r="BB142" s="2243"/>
      <c r="BC142" s="2243"/>
      <c r="BD142" s="2243"/>
      <c r="BE142" s="2243"/>
      <c r="BF142" s="2243"/>
      <c r="BG142" s="2243"/>
      <c r="BH142" s="2243"/>
      <c r="BI142" s="2243"/>
      <c r="BJ142" s="2243"/>
      <c r="BK142" s="2243"/>
      <c r="BL142" s="2243"/>
      <c r="BM142" s="2243"/>
      <c r="BN142" s="2243"/>
      <c r="BO142" s="2243"/>
      <c r="BP142" s="2243"/>
      <c r="BQ142" s="2243"/>
      <c r="BR142" s="2243"/>
      <c r="BS142" s="2243"/>
      <c r="BT142" s="2243"/>
      <c r="BU142" s="2243"/>
      <c r="BV142" s="2243"/>
      <c r="BW142" s="2243"/>
      <c r="BX142" s="2244"/>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c r="CX142" s="69"/>
      <c r="CY142" s="69"/>
      <c r="CZ142" s="69"/>
      <c r="DA142" s="69"/>
      <c r="DB142" s="69"/>
      <c r="DC142" s="69"/>
      <c r="DD142" s="69"/>
      <c r="DE142" s="69"/>
      <c r="DF142" s="69"/>
    </row>
    <row r="143" spans="2:110" ht="62.25" customHeight="1" x14ac:dyDescent="0.25">
      <c r="B143" s="2184" t="s">
        <v>893</v>
      </c>
      <c r="C143" s="2184"/>
      <c r="D143" s="2184"/>
      <c r="E143" s="2184"/>
      <c r="F143" s="2184"/>
      <c r="G143" s="2184"/>
      <c r="H143" s="2184"/>
      <c r="I143" s="2184"/>
      <c r="J143" s="2184"/>
      <c r="K143" s="2184"/>
      <c r="L143" s="2184"/>
      <c r="M143" s="2184"/>
      <c r="N143" s="2184"/>
      <c r="O143" s="2184"/>
      <c r="P143" s="2184"/>
      <c r="Q143" s="2184"/>
      <c r="R143" s="2184"/>
      <c r="S143" s="2184"/>
      <c r="T143" s="2184"/>
      <c r="U143" s="2184"/>
      <c r="V143" s="2184"/>
      <c r="W143" s="2184"/>
      <c r="X143" s="2184"/>
      <c r="Y143" s="2184"/>
      <c r="Z143" s="2184"/>
      <c r="AA143" s="2184"/>
      <c r="AB143" s="2184"/>
      <c r="AC143" s="2184"/>
      <c r="AD143" s="2184"/>
      <c r="AE143" s="2184"/>
      <c r="AF143" s="2184"/>
      <c r="AG143" s="2184"/>
      <c r="AH143" s="2184"/>
      <c r="AI143" s="2184"/>
      <c r="AJ143" s="2184"/>
      <c r="AK143" s="2184"/>
      <c r="AL143" s="1197" t="s">
        <v>3414</v>
      </c>
      <c r="AM143" s="1659"/>
      <c r="AN143" s="1659"/>
      <c r="AO143" s="1659"/>
      <c r="AP143" s="1659"/>
      <c r="AQ143" s="1659"/>
      <c r="AR143" s="1659"/>
      <c r="AS143" s="1659"/>
      <c r="AT143" s="1659"/>
      <c r="AU143" s="1659"/>
      <c r="AV143" s="1659"/>
      <c r="AW143" s="1659"/>
      <c r="AX143" s="1659"/>
      <c r="AY143" s="1659"/>
      <c r="AZ143" s="1659"/>
      <c r="BA143" s="1659"/>
      <c r="BB143" s="1659"/>
      <c r="BC143" s="1659"/>
      <c r="BD143" s="1659"/>
      <c r="BE143" s="1659"/>
      <c r="BF143" s="1659"/>
      <c r="BG143" s="1659"/>
      <c r="BH143" s="1659"/>
      <c r="BI143" s="1659"/>
      <c r="BJ143" s="1659"/>
      <c r="BK143" s="1659"/>
      <c r="BL143" s="1659"/>
      <c r="BM143" s="1659"/>
      <c r="BN143" s="1659"/>
      <c r="BO143" s="1659"/>
      <c r="BP143" s="1659"/>
      <c r="BQ143" s="1659"/>
      <c r="BR143" s="1659"/>
      <c r="BS143" s="1659"/>
      <c r="BT143" s="1659"/>
      <c r="BU143" s="1659"/>
      <c r="BV143" s="1659"/>
      <c r="BW143" s="1659"/>
      <c r="BX143" s="1659"/>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c r="DE143" s="69"/>
      <c r="DF143" s="69"/>
    </row>
    <row r="144" spans="2:110" ht="27" customHeight="1" x14ac:dyDescent="0.25">
      <c r="B144" s="2253" t="s">
        <v>997</v>
      </c>
      <c r="C144" s="2253"/>
      <c r="D144" s="2253"/>
      <c r="E144" s="2253"/>
      <c r="F144" s="2253"/>
      <c r="G144" s="2253"/>
      <c r="H144" s="2253"/>
      <c r="I144" s="2253"/>
      <c r="J144" s="2253"/>
      <c r="K144" s="2253"/>
      <c r="L144" s="2253"/>
      <c r="M144" s="2253"/>
      <c r="N144" s="2253"/>
      <c r="O144" s="2253"/>
      <c r="P144" s="2253"/>
      <c r="Q144" s="2253"/>
      <c r="R144" s="2253"/>
      <c r="S144" s="2253"/>
      <c r="T144" s="2253"/>
      <c r="U144" s="2253"/>
      <c r="V144" s="2253"/>
      <c r="W144" s="2253"/>
      <c r="X144" s="2253"/>
      <c r="Y144" s="2253"/>
      <c r="Z144" s="2253"/>
      <c r="AA144" s="2253"/>
      <c r="AB144" s="2253"/>
      <c r="AC144" s="2253"/>
      <c r="AD144" s="2253"/>
      <c r="AE144" s="2253"/>
      <c r="AF144" s="2253"/>
      <c r="AG144" s="2253"/>
      <c r="AH144" s="2253"/>
      <c r="AI144" s="2253"/>
      <c r="AJ144" s="2253"/>
      <c r="AK144" s="2253"/>
      <c r="AL144" s="2254" t="s">
        <v>998</v>
      </c>
      <c r="AM144" s="1659"/>
      <c r="AN144" s="1659"/>
      <c r="AO144" s="1659"/>
      <c r="AP144" s="1659"/>
      <c r="AQ144" s="1659"/>
      <c r="AR144" s="1659"/>
      <c r="AS144" s="1659"/>
      <c r="AT144" s="1659"/>
      <c r="AU144" s="1659"/>
      <c r="AV144" s="1659"/>
      <c r="AW144" s="1659"/>
      <c r="AX144" s="1659"/>
      <c r="AY144" s="1659"/>
      <c r="AZ144" s="1659"/>
      <c r="BA144" s="1659"/>
      <c r="BB144" s="1659"/>
      <c r="BC144" s="1659"/>
      <c r="BD144" s="1659"/>
      <c r="BE144" s="1659"/>
      <c r="BF144" s="1659"/>
      <c r="BG144" s="1659"/>
      <c r="BH144" s="1659"/>
      <c r="BI144" s="1659"/>
      <c r="BJ144" s="1659"/>
      <c r="BK144" s="1659"/>
      <c r="BL144" s="1659"/>
      <c r="BM144" s="1659"/>
      <c r="BN144" s="1659"/>
      <c r="BO144" s="1659"/>
      <c r="BP144" s="1659"/>
      <c r="BQ144" s="1659"/>
      <c r="BR144" s="1659"/>
      <c r="BS144" s="1659"/>
      <c r="BT144" s="1659"/>
      <c r="BU144" s="1659"/>
      <c r="BV144" s="1659"/>
      <c r="BW144" s="1659"/>
      <c r="BX144" s="1659"/>
      <c r="BY144" s="69"/>
      <c r="BZ144" s="69"/>
      <c r="CA144" s="69"/>
      <c r="CB144" s="69"/>
      <c r="CC144" s="69"/>
      <c r="CD144" s="69"/>
      <c r="CE144" s="69"/>
      <c r="CF144" s="69"/>
      <c r="CG144" s="69"/>
      <c r="CH144" s="69"/>
      <c r="CI144" s="69"/>
      <c r="CJ144" s="69"/>
      <c r="CK144" s="69"/>
      <c r="CL144" s="69"/>
      <c r="CM144" s="69"/>
      <c r="CN144" s="69"/>
      <c r="CO144" s="69"/>
      <c r="CP144" s="69"/>
      <c r="CQ144" s="69"/>
      <c r="CR144" s="69"/>
      <c r="CS144" s="69"/>
      <c r="CT144" s="69"/>
      <c r="CU144" s="69"/>
      <c r="CV144" s="69"/>
      <c r="CW144" s="69"/>
      <c r="CX144" s="69"/>
      <c r="CY144" s="69"/>
      <c r="CZ144" s="69"/>
      <c r="DA144" s="69"/>
      <c r="DB144" s="69"/>
      <c r="DC144" s="69"/>
      <c r="DD144" s="69"/>
      <c r="DE144" s="69"/>
      <c r="DF144" s="69"/>
    </row>
  </sheetData>
  <sheetProtection algorithmName="SHA-512" hashValue="LKzz/XCXmsFkspCv22LsXlzrPmHU06b5E2r7mdpbtATHp22pMUy3nkF1vi1v9v1a6r4L80pWOvjCVWb5rWm3UQ==" saltValue="yG3PT7TSUPCwnTQbx1w5KA==" spinCount="100000" sheet="1" objects="1" scenarios="1"/>
  <customSheetViews>
    <customSheetView guid="{6425AD40-BB5F-4DDC-B7E5-93EC90B05160}" showGridLines="0">
      <selection activeCell="D120" sqref="D120:EE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E120"/>
      <pageMargins left="7.874015748031496E-2" right="7.874015748031496E-2" top="0.15748031496062992" bottom="0.31496062992125984" header="0.31496062992125984" footer="0.15748031496062992"/>
      <pageSetup paperSize="9" orientation="landscape" r:id="rId3"/>
    </customSheetView>
  </customSheetViews>
  <mergeCells count="109">
    <mergeCell ref="B144:AK144"/>
    <mergeCell ref="AL144:BX144"/>
    <mergeCell ref="DT69:EA71"/>
    <mergeCell ref="CU127:DF127"/>
    <mergeCell ref="CU128:DF128"/>
    <mergeCell ref="CU129:DF129"/>
    <mergeCell ref="CU130:DF130"/>
    <mergeCell ref="CU131:DF131"/>
    <mergeCell ref="CU132:DF132"/>
    <mergeCell ref="CU133:DF133"/>
    <mergeCell ref="B133:CH133"/>
    <mergeCell ref="B143:AK143"/>
    <mergeCell ref="AL140:BX140"/>
    <mergeCell ref="AL143:BX143"/>
    <mergeCell ref="CI132:CT132"/>
    <mergeCell ref="CI133:CT133"/>
    <mergeCell ref="CI134:CT134"/>
    <mergeCell ref="CI135:CT135"/>
    <mergeCell ref="CI127:CT127"/>
    <mergeCell ref="B127:CH127"/>
    <mergeCell ref="B128:CH128"/>
    <mergeCell ref="CI131:CT131"/>
    <mergeCell ref="BW124:CH124"/>
    <mergeCell ref="B134:CH134"/>
    <mergeCell ref="B135:CH135"/>
    <mergeCell ref="AL141:BX141"/>
    <mergeCell ref="AL142:BX142"/>
    <mergeCell ref="CI124:CT124"/>
    <mergeCell ref="CU124:DF124"/>
    <mergeCell ref="AY124:BJ124"/>
    <mergeCell ref="B132:CH132"/>
    <mergeCell ref="CI128:CT128"/>
    <mergeCell ref="B130:CH130"/>
    <mergeCell ref="B129:CH129"/>
    <mergeCell ref="B131:CH131"/>
    <mergeCell ref="CI129:CT129"/>
    <mergeCell ref="CI130:CT130"/>
    <mergeCell ref="B139:BX139"/>
    <mergeCell ref="CI136:CT136"/>
    <mergeCell ref="B136:CH136"/>
    <mergeCell ref="CU134:DF134"/>
    <mergeCell ref="CU135:DF135"/>
    <mergeCell ref="CU136:DF136"/>
    <mergeCell ref="B140:AK140"/>
    <mergeCell ref="B141:AK141"/>
    <mergeCell ref="B142:AK142"/>
    <mergeCell ref="DG124:DR124"/>
    <mergeCell ref="BW123:CH123"/>
    <mergeCell ref="CI123:CT123"/>
    <mergeCell ref="CU123:DF123"/>
    <mergeCell ref="DG123:DR123"/>
    <mergeCell ref="BK124:BV124"/>
    <mergeCell ref="C123:N123"/>
    <mergeCell ref="DA118:DF118"/>
    <mergeCell ref="DG118:DR118"/>
    <mergeCell ref="D120:EE120"/>
    <mergeCell ref="C118:N118"/>
    <mergeCell ref="O118:Z118"/>
    <mergeCell ref="AS118:AX118"/>
    <mergeCell ref="BE118:BJ118"/>
    <mergeCell ref="BQ118:BV118"/>
    <mergeCell ref="O123:Z123"/>
    <mergeCell ref="AA123:AL123"/>
    <mergeCell ref="AM123:AX123"/>
    <mergeCell ref="AY123:BJ123"/>
    <mergeCell ref="BK123:BV123"/>
    <mergeCell ref="C124:N124"/>
    <mergeCell ref="O124:Z124"/>
    <mergeCell ref="AA124:AL124"/>
    <mergeCell ref="AM124:AX124"/>
    <mergeCell ref="B68:B72"/>
    <mergeCell ref="B108:B112"/>
    <mergeCell ref="DS118:EE118"/>
    <mergeCell ref="AU88:CF92"/>
    <mergeCell ref="CG88:CP92"/>
    <mergeCell ref="B93:B97"/>
    <mergeCell ref="AU93:CF97"/>
    <mergeCell ref="CG93:CP97"/>
    <mergeCell ref="AG118:AL118"/>
    <mergeCell ref="CC118:CH118"/>
    <mergeCell ref="CO118:CT118"/>
    <mergeCell ref="B73:B77"/>
    <mergeCell ref="B78:B82"/>
    <mergeCell ref="AU103:CF107"/>
    <mergeCell ref="CG103:CP107"/>
    <mergeCell ref="B53:B57"/>
    <mergeCell ref="DA10:EA10"/>
    <mergeCell ref="A18:A117"/>
    <mergeCell ref="B18:B22"/>
    <mergeCell ref="B23:B27"/>
    <mergeCell ref="B28:B32"/>
    <mergeCell ref="B33:B37"/>
    <mergeCell ref="B38:B42"/>
    <mergeCell ref="B43:B47"/>
    <mergeCell ref="B48:B52"/>
    <mergeCell ref="CG98:CP102"/>
    <mergeCell ref="B113:B117"/>
    <mergeCell ref="B88:B92"/>
    <mergeCell ref="B98:B102"/>
    <mergeCell ref="DC82:DM85"/>
    <mergeCell ref="B83:B87"/>
    <mergeCell ref="AU83:CF87"/>
    <mergeCell ref="CG83:CP87"/>
    <mergeCell ref="DC86:DW92"/>
    <mergeCell ref="AU98:CF102"/>
    <mergeCell ref="B103:B107"/>
    <mergeCell ref="B12:N12"/>
    <mergeCell ref="B58:B62"/>
    <mergeCell ref="B63:B67"/>
  </mergeCells>
  <hyperlinks>
    <hyperlink ref="DA10" location="Inhalt!A1" display="Zurück zum Inhaltsverzeichnis" xr:uid="{00000000-0004-0000-39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55"/>
  <dimension ref="B1:S97"/>
  <sheetViews>
    <sheetView workbookViewId="0"/>
  </sheetViews>
  <sheetFormatPr baseColWidth="10" defaultColWidth="9.140625" defaultRowHeight="15" x14ac:dyDescent="0.25"/>
  <cols>
    <col min="1" max="1" width="2.85546875" customWidth="1"/>
    <col min="2" max="3" width="10.7109375" customWidth="1"/>
    <col min="4" max="4" width="7.28515625" customWidth="1"/>
    <col min="5" max="5" width="9" customWidth="1"/>
    <col min="6" max="6" width="19.85546875" customWidth="1"/>
    <col min="7" max="13" width="10.7109375" customWidth="1"/>
    <col min="14" max="14" width="10.140625" bestFit="1" customWidth="1"/>
    <col min="18" max="18" width="9.140625" customWidth="1"/>
  </cols>
  <sheetData>
    <row r="1" spans="2:19" ht="14.25" customHeight="1" x14ac:dyDescent="0.25">
      <c r="B1" s="36"/>
    </row>
    <row r="2" spans="2:19" s="17" customFormat="1" ht="15" customHeight="1" x14ac:dyDescent="0.3">
      <c r="B2" s="3"/>
      <c r="C2" s="4"/>
      <c r="D2" s="4"/>
      <c r="E2" s="4"/>
      <c r="F2" s="4"/>
      <c r="G2" s="4"/>
      <c r="H2"/>
      <c r="I2"/>
      <c r="J2"/>
      <c r="K2"/>
      <c r="N2"/>
      <c r="O2"/>
      <c r="P2"/>
      <c r="Q2"/>
      <c r="R2"/>
      <c r="S2"/>
    </row>
    <row r="3" spans="2:19" s="17" customFormat="1" ht="15" customHeight="1" x14ac:dyDescent="0.25">
      <c r="B3" s="62" t="s">
        <v>1239</v>
      </c>
      <c r="C3" s="74"/>
      <c r="D3" s="62"/>
      <c r="E3" s="74"/>
      <c r="F3" s="62"/>
      <c r="G3" s="62"/>
      <c r="H3" s="62"/>
      <c r="I3" s="74"/>
      <c r="J3" s="74"/>
      <c r="K3" s="74"/>
      <c r="N3"/>
      <c r="O3"/>
      <c r="P3"/>
      <c r="Q3"/>
      <c r="R3"/>
      <c r="S3"/>
    </row>
    <row r="4" spans="2:19" s="17" customFormat="1" ht="18" x14ac:dyDescent="0.25">
      <c r="B4" s="36" t="s">
        <v>722</v>
      </c>
      <c r="C4" s="74"/>
      <c r="D4" s="62"/>
      <c r="E4" s="62"/>
      <c r="F4" s="74"/>
      <c r="G4" s="74"/>
      <c r="H4" s="74"/>
      <c r="I4" s="74"/>
      <c r="J4" s="74"/>
      <c r="K4" s="153"/>
      <c r="N4"/>
      <c r="O4"/>
      <c r="P4"/>
      <c r="Q4"/>
      <c r="R4"/>
      <c r="S4"/>
    </row>
    <row r="5" spans="2:19" s="17" customFormat="1" ht="15.75" x14ac:dyDescent="0.25">
      <c r="B5" s="6"/>
      <c r="C5" s="74"/>
      <c r="D5" s="6"/>
      <c r="E5" s="6"/>
      <c r="F5" s="74"/>
      <c r="G5" s="74"/>
      <c r="H5" s="74"/>
      <c r="I5" s="74"/>
      <c r="J5" s="74"/>
      <c r="K5" s="153"/>
    </row>
    <row r="6" spans="2:19" s="17" customFormat="1" ht="15" customHeight="1" x14ac:dyDescent="0.25">
      <c r="B6" s="74"/>
      <c r="C6" s="74"/>
      <c r="D6" s="6"/>
      <c r="E6" s="6"/>
      <c r="F6" s="74"/>
      <c r="G6" s="74"/>
      <c r="H6" s="74"/>
      <c r="I6" s="74"/>
      <c r="J6" s="74"/>
      <c r="K6" s="44"/>
      <c r="L6" s="144"/>
      <c r="M6" s="144"/>
    </row>
    <row r="7" spans="2:19" s="17" customFormat="1" ht="15.75" x14ac:dyDescent="0.25">
      <c r="B7" s="206" t="s">
        <v>948</v>
      </c>
      <c r="C7" s="77"/>
      <c r="D7" s="206"/>
      <c r="E7" s="206"/>
      <c r="F7" s="77"/>
      <c r="G7" s="77"/>
      <c r="H7" s="74"/>
      <c r="I7" s="74"/>
      <c r="J7" s="74"/>
      <c r="K7" s="41"/>
      <c r="L7" s="144"/>
      <c r="M7" s="144"/>
    </row>
    <row r="8" spans="2:19" s="17" customFormat="1" ht="15.75" x14ac:dyDescent="0.25">
      <c r="B8" s="1098" t="s">
        <v>3415</v>
      </c>
      <c r="C8" s="77"/>
      <c r="D8" s="206"/>
      <c r="E8" s="206"/>
      <c r="F8" s="77"/>
      <c r="G8" s="74"/>
      <c r="H8" s="74"/>
      <c r="I8" s="6"/>
      <c r="J8" s="6"/>
      <c r="K8" s="41" t="str">
        <f>Inhalt!$C$7</f>
        <v>V. OncoBox: N1.1.1 (231215)</v>
      </c>
      <c r="L8" s="144"/>
      <c r="M8" s="144"/>
    </row>
    <row r="9" spans="2:19" s="17" customFormat="1" ht="15.75" x14ac:dyDescent="0.25">
      <c r="C9" s="74"/>
      <c r="D9" s="74"/>
      <c r="E9" s="74"/>
      <c r="G9" s="74"/>
      <c r="H9" s="74"/>
      <c r="I9" s="6"/>
      <c r="J9" s="6"/>
      <c r="K9" s="41" t="str">
        <f>Inhalt!$C$8</f>
        <v>V. Spezifikation: N1.1.1 (231215)</v>
      </c>
      <c r="L9" s="144"/>
      <c r="M9" s="144"/>
    </row>
    <row r="10" spans="2:19" s="17" customFormat="1" ht="30.75" customHeight="1" x14ac:dyDescent="0.25">
      <c r="C10" s="74"/>
      <c r="D10" s="74"/>
      <c r="E10" s="74"/>
      <c r="F10" s="74"/>
      <c r="G10" s="74"/>
      <c r="H10" s="74"/>
      <c r="I10" s="74"/>
      <c r="J10" s="74"/>
      <c r="K10" s="1590" t="s">
        <v>1735</v>
      </c>
      <c r="L10" s="1591"/>
      <c r="M10" s="1591"/>
    </row>
    <row r="11" spans="2:19" s="17" customFormat="1" x14ac:dyDescent="0.25">
      <c r="D11"/>
      <c r="E11"/>
      <c r="F11"/>
      <c r="G11"/>
      <c r="H11"/>
      <c r="I11" s="144"/>
      <c r="J11" s="144"/>
      <c r="L11" s="144"/>
      <c r="M11" s="144"/>
    </row>
    <row r="12" spans="2:19" s="17" customFormat="1" x14ac:dyDescent="0.25">
      <c r="B12" s="84"/>
      <c r="D12"/>
      <c r="E12"/>
      <c r="F12"/>
      <c r="G12"/>
      <c r="H12"/>
      <c r="I12" s="144"/>
      <c r="J12" s="144"/>
      <c r="K12" s="144"/>
      <c r="L12" s="144"/>
      <c r="M12" s="144"/>
    </row>
    <row r="13" spans="2:19" ht="23.25" customHeight="1" x14ac:dyDescent="0.25"/>
    <row r="14" spans="2:19" ht="21.6" customHeight="1" x14ac:dyDescent="0.25">
      <c r="B14" s="42" t="s">
        <v>3390</v>
      </c>
      <c r="C14" s="38"/>
      <c r="D14" s="38"/>
      <c r="E14" s="39"/>
      <c r="F14" s="39"/>
      <c r="G14" s="39"/>
      <c r="H14" s="40"/>
      <c r="I14" s="40"/>
      <c r="J14" s="40"/>
      <c r="K14" s="40"/>
      <c r="L14" s="40"/>
      <c r="M14" s="13"/>
    </row>
    <row r="15" spans="2:19" ht="14.25" customHeight="1" x14ac:dyDescent="0.25">
      <c r="B15" s="2183" t="s">
        <v>936</v>
      </c>
      <c r="C15" s="2183"/>
      <c r="D15" s="2183"/>
      <c r="E15" s="2183"/>
      <c r="F15" s="345" t="s">
        <v>927</v>
      </c>
      <c r="G15" s="346"/>
      <c r="H15" s="2183" t="s">
        <v>928</v>
      </c>
      <c r="I15" s="2184"/>
      <c r="J15" s="2184"/>
      <c r="K15" s="2184"/>
      <c r="L15" s="2184"/>
      <c r="M15" s="2184"/>
    </row>
    <row r="16" spans="2:19" ht="67.900000000000006" customHeight="1" x14ac:dyDescent="0.25">
      <c r="B16" s="1611" t="s">
        <v>1086</v>
      </c>
      <c r="C16" s="1611"/>
      <c r="D16" s="1611"/>
      <c r="E16" s="1611"/>
      <c r="F16" s="468" t="s">
        <v>3389</v>
      </c>
      <c r="G16" s="616">
        <v>11</v>
      </c>
      <c r="H16" s="1611" t="s">
        <v>929</v>
      </c>
      <c r="I16" s="2273"/>
      <c r="J16" s="2273"/>
      <c r="K16" s="2273"/>
      <c r="L16" s="2273"/>
      <c r="M16" s="2273"/>
    </row>
    <row r="17" spans="2:13" ht="37.5" customHeight="1" x14ac:dyDescent="0.25">
      <c r="B17" s="2273" t="s">
        <v>932</v>
      </c>
      <c r="C17" s="2273"/>
      <c r="D17" s="2273"/>
      <c r="E17" s="2273"/>
      <c r="F17" s="468" t="s">
        <v>3391</v>
      </c>
      <c r="G17" s="616">
        <v>0</v>
      </c>
      <c r="H17" s="1611" t="s">
        <v>3416</v>
      </c>
      <c r="I17" s="2273"/>
      <c r="J17" s="2273"/>
      <c r="K17" s="2273"/>
      <c r="L17" s="2273"/>
      <c r="M17" s="2273"/>
    </row>
    <row r="18" spans="2:13" ht="37.5" customHeight="1" x14ac:dyDescent="0.25">
      <c r="B18" s="2273" t="s">
        <v>924</v>
      </c>
      <c r="C18" s="2273"/>
      <c r="D18" s="2273"/>
      <c r="E18" s="2273"/>
      <c r="F18" s="471" t="s">
        <v>933</v>
      </c>
      <c r="G18" s="616">
        <v>0</v>
      </c>
      <c r="H18" s="1611" t="s">
        <v>3417</v>
      </c>
      <c r="I18" s="1611"/>
      <c r="J18" s="1611"/>
      <c r="K18" s="1611"/>
      <c r="L18" s="1611"/>
      <c r="M18" s="1611"/>
    </row>
    <row r="19" spans="2:13" ht="17.25" customHeight="1" x14ac:dyDescent="0.25">
      <c r="B19" s="2273" t="s">
        <v>3394</v>
      </c>
      <c r="C19" s="2273"/>
      <c r="D19" s="2273"/>
      <c r="E19" s="2273"/>
      <c r="F19" s="472" t="s">
        <v>931</v>
      </c>
      <c r="G19" s="616">
        <v>0</v>
      </c>
      <c r="H19" s="1611" t="s">
        <v>934</v>
      </c>
      <c r="I19" s="2273"/>
      <c r="J19" s="2273"/>
      <c r="K19" s="2273"/>
      <c r="L19" s="2273"/>
      <c r="M19" s="2273"/>
    </row>
    <row r="20" spans="2:13" ht="36" customHeight="1" x14ac:dyDescent="0.25">
      <c r="B20" s="1611" t="s">
        <v>3418</v>
      </c>
      <c r="C20" s="1611"/>
      <c r="D20" s="1611"/>
      <c r="E20" s="1611"/>
      <c r="F20" s="472" t="s">
        <v>930</v>
      </c>
      <c r="G20" s="616">
        <v>0</v>
      </c>
      <c r="H20" s="1611"/>
      <c r="I20" s="2273"/>
      <c r="J20" s="2273"/>
      <c r="K20" s="2273"/>
      <c r="L20" s="2273"/>
      <c r="M20" s="2273"/>
    </row>
    <row r="21" spans="2:13" ht="34.5" customHeight="1" x14ac:dyDescent="0.25">
      <c r="B21" s="1197" t="s">
        <v>3419</v>
      </c>
      <c r="C21" s="1659"/>
      <c r="D21" s="1659"/>
      <c r="E21" s="1659"/>
      <c r="F21" s="386" t="s">
        <v>1214</v>
      </c>
      <c r="G21" s="616">
        <v>0</v>
      </c>
      <c r="H21" s="2273"/>
      <c r="I21" s="2273"/>
      <c r="J21" s="2273"/>
      <c r="K21" s="2273"/>
      <c r="L21" s="2273"/>
      <c r="M21" s="2273"/>
    </row>
    <row r="22" spans="2:13" ht="48" customHeight="1" x14ac:dyDescent="0.25">
      <c r="B22" s="1197" t="s">
        <v>1099</v>
      </c>
      <c r="C22" s="1197"/>
      <c r="D22" s="1197"/>
      <c r="E22" s="1197"/>
      <c r="F22" s="468" t="s">
        <v>2621</v>
      </c>
      <c r="G22" s="616">
        <v>0</v>
      </c>
      <c r="H22" s="1611" t="s">
        <v>977</v>
      </c>
      <c r="I22" s="2273"/>
      <c r="J22" s="2273"/>
      <c r="K22" s="2273"/>
      <c r="L22" s="2273"/>
      <c r="M22" s="2273"/>
    </row>
    <row r="23" spans="2:13" ht="43.5" customHeight="1" x14ac:dyDescent="0.25">
      <c r="B23" s="2278" t="s">
        <v>3397</v>
      </c>
      <c r="C23" s="2279"/>
      <c r="D23" s="2279"/>
      <c r="E23" s="2279"/>
      <c r="F23" s="701"/>
      <c r="G23" s="702">
        <f>G16-(SUM(G17:G22))</f>
        <v>11</v>
      </c>
      <c r="H23" s="2279"/>
      <c r="I23" s="2279"/>
      <c r="J23" s="2279"/>
      <c r="K23" s="2279"/>
      <c r="L23" s="2279"/>
      <c r="M23" s="2279"/>
    </row>
    <row r="24" spans="2:13" x14ac:dyDescent="0.25">
      <c r="B24" s="267"/>
      <c r="C24" s="267"/>
      <c r="D24" s="267"/>
      <c r="E24" s="45"/>
      <c r="F24" s="45"/>
      <c r="G24" s="45"/>
      <c r="H24" s="45"/>
      <c r="I24" s="45"/>
      <c r="J24" s="45"/>
      <c r="K24" s="45"/>
      <c r="L24" s="45"/>
      <c r="M24" s="45"/>
    </row>
    <row r="25" spans="2:13" x14ac:dyDescent="0.25">
      <c r="B25" s="267"/>
      <c r="C25" s="267"/>
      <c r="D25" s="267"/>
      <c r="E25" s="45"/>
      <c r="F25" s="45"/>
      <c r="G25" s="45"/>
      <c r="H25" s="45"/>
      <c r="I25" s="45"/>
      <c r="J25" s="45"/>
      <c r="K25" s="45"/>
      <c r="L25" s="45"/>
      <c r="M25" s="45"/>
    </row>
    <row r="26" spans="2:13" ht="29.25" customHeight="1" x14ac:dyDescent="0.25">
      <c r="B26" s="267"/>
      <c r="C26" s="267"/>
      <c r="D26" s="267"/>
      <c r="E26" s="45"/>
      <c r="F26" s="45"/>
      <c r="G26" s="45"/>
      <c r="H26" s="45"/>
      <c r="I26" s="45"/>
      <c r="J26" s="45"/>
      <c r="K26" s="45"/>
      <c r="L26" s="45"/>
      <c r="M26" s="45"/>
    </row>
    <row r="27" spans="2:13" ht="27.75" customHeight="1" x14ac:dyDescent="0.25">
      <c r="B27" s="267"/>
      <c r="C27" s="267"/>
      <c r="D27" s="267"/>
      <c r="E27" s="45"/>
      <c r="F27" s="45"/>
      <c r="G27" s="45"/>
      <c r="H27" s="45"/>
      <c r="I27" s="45"/>
      <c r="J27" s="45"/>
      <c r="K27" s="45"/>
      <c r="L27" s="45"/>
      <c r="M27" s="45"/>
    </row>
    <row r="28" spans="2:13" ht="21" customHeight="1" x14ac:dyDescent="0.25">
      <c r="B28" s="267"/>
      <c r="C28" s="267"/>
      <c r="D28" s="267"/>
      <c r="E28" s="45"/>
      <c r="F28" s="45"/>
      <c r="G28" s="45"/>
      <c r="H28" s="45"/>
      <c r="I28" s="45"/>
      <c r="J28" s="45"/>
      <c r="K28" s="45"/>
      <c r="L28" s="45"/>
      <c r="M28" s="45"/>
    </row>
    <row r="29" spans="2:13" x14ac:dyDescent="0.25">
      <c r="B29" s="2272"/>
      <c r="C29" s="2272"/>
      <c r="D29" s="2272"/>
      <c r="E29" s="2272"/>
      <c r="F29" s="2272"/>
      <c r="G29" s="2272"/>
      <c r="H29" s="2272"/>
      <c r="I29" s="2272"/>
      <c r="J29" s="2272"/>
      <c r="K29" s="2272"/>
      <c r="L29" s="2272"/>
      <c r="M29" s="2272"/>
    </row>
    <row r="30" spans="2:13" x14ac:dyDescent="0.25">
      <c r="B30" s="43" t="s">
        <v>3398</v>
      </c>
      <c r="C30" s="45"/>
      <c r="D30" s="45"/>
      <c r="E30" s="45"/>
      <c r="F30" s="45"/>
      <c r="G30" s="45"/>
      <c r="H30" s="45"/>
      <c r="I30" s="45"/>
      <c r="J30" s="45"/>
      <c r="K30" s="45"/>
      <c r="L30" s="45"/>
      <c r="M30" s="45"/>
    </row>
    <row r="31" spans="2:13" ht="69.75" customHeight="1" x14ac:dyDescent="0.25">
      <c r="B31" s="2177" t="s">
        <v>272</v>
      </c>
      <c r="C31" s="2178"/>
      <c r="D31" s="2178"/>
      <c r="E31" s="2178"/>
      <c r="F31" s="2179" t="s">
        <v>3420</v>
      </c>
      <c r="G31" s="2180"/>
      <c r="H31" s="2180"/>
      <c r="I31" s="2180"/>
      <c r="J31" s="2180"/>
      <c r="K31" s="2180"/>
      <c r="L31" s="2180"/>
      <c r="M31" s="2180"/>
    </row>
    <row r="32" spans="2:13" ht="36" customHeight="1" x14ac:dyDescent="0.25">
      <c r="B32" s="2270" t="s">
        <v>3421</v>
      </c>
      <c r="C32" s="2271"/>
      <c r="D32" s="2271"/>
      <c r="E32" s="2271"/>
      <c r="F32" s="2270" t="s">
        <v>942</v>
      </c>
      <c r="G32" s="2178"/>
      <c r="H32" s="2178"/>
      <c r="I32" s="2178"/>
      <c r="J32" s="2178"/>
      <c r="K32" s="2178"/>
      <c r="L32" s="2178"/>
      <c r="M32" s="2178"/>
    </row>
    <row r="33" spans="2:19" ht="60" customHeight="1" x14ac:dyDescent="0.25">
      <c r="B33" s="2190" t="s">
        <v>3422</v>
      </c>
      <c r="C33" s="2191"/>
      <c r="D33" s="2191"/>
      <c r="E33" s="2191"/>
      <c r="F33" s="2190" t="s">
        <v>970</v>
      </c>
      <c r="G33" s="2178"/>
      <c r="H33" s="2178"/>
      <c r="I33" s="2178"/>
      <c r="J33" s="2178"/>
      <c r="K33" s="2178"/>
      <c r="L33" s="2178"/>
      <c r="M33" s="2178"/>
    </row>
    <row r="34" spans="2:19" ht="38.25" customHeight="1" x14ac:dyDescent="0.25">
      <c r="B34" s="2266" t="s">
        <v>3423</v>
      </c>
      <c r="C34" s="2267"/>
      <c r="D34" s="2267"/>
      <c r="E34" s="2267"/>
      <c r="F34" s="2268" t="s">
        <v>941</v>
      </c>
      <c r="G34" s="2178"/>
      <c r="H34" s="2178"/>
      <c r="I34" s="2178"/>
      <c r="J34" s="2178"/>
      <c r="K34" s="2178"/>
      <c r="L34" s="2178"/>
      <c r="M34" s="2178"/>
    </row>
    <row r="35" spans="2:19" ht="27" customHeight="1" x14ac:dyDescent="0.25">
      <c r="B35" s="2185" t="s">
        <v>3424</v>
      </c>
      <c r="C35" s="2186"/>
      <c r="D35" s="2186"/>
      <c r="E35" s="2186"/>
      <c r="F35" s="2185" t="s">
        <v>971</v>
      </c>
      <c r="G35" s="2178"/>
      <c r="H35" s="2178"/>
      <c r="I35" s="2178"/>
      <c r="J35" s="2178"/>
      <c r="K35" s="2178"/>
      <c r="L35" s="2178"/>
      <c r="M35" s="2178"/>
    </row>
    <row r="36" spans="2:19" ht="23.25" customHeight="1" x14ac:dyDescent="0.25">
      <c r="B36" s="2264"/>
      <c r="C36" s="2265"/>
      <c r="D36" s="2265"/>
      <c r="E36" s="2265"/>
      <c r="F36" s="2264"/>
      <c r="G36" s="2265"/>
      <c r="H36" s="2265"/>
      <c r="I36" s="2265"/>
      <c r="J36" s="2265"/>
      <c r="K36" s="2265"/>
      <c r="L36" s="2265"/>
      <c r="M36" s="2265"/>
    </row>
    <row r="37" spans="2:19" ht="35.25" customHeight="1" x14ac:dyDescent="0.25">
      <c r="B37" s="2269"/>
      <c r="C37" s="2265"/>
      <c r="D37" s="2265"/>
      <c r="E37" s="2265"/>
      <c r="F37" s="2264"/>
      <c r="G37" s="2265"/>
      <c r="H37" s="2265"/>
      <c r="I37" s="2265"/>
      <c r="J37" s="2265"/>
      <c r="K37" s="2265"/>
      <c r="L37" s="2265"/>
      <c r="M37" s="2265"/>
    </row>
    <row r="40" spans="2:19" ht="14.25" customHeight="1" x14ac:dyDescent="0.25">
      <c r="B40" s="17"/>
      <c r="C40" s="17"/>
      <c r="E40" s="209"/>
      <c r="F40" s="242"/>
      <c r="G40" s="624" t="s">
        <v>695</v>
      </c>
      <c r="H40" s="340"/>
      <c r="I40" s="243"/>
      <c r="K40" s="34"/>
      <c r="L40" s="34"/>
      <c r="M40" s="34"/>
    </row>
    <row r="41" spans="2:19" ht="15" customHeight="1" x14ac:dyDescent="0.25">
      <c r="B41" s="2168"/>
      <c r="C41" s="2163" t="s">
        <v>260</v>
      </c>
      <c r="D41" s="2163" t="s">
        <v>3404</v>
      </c>
      <c r="E41" s="2171" t="s">
        <v>261</v>
      </c>
      <c r="F41" s="2171" t="s">
        <v>262</v>
      </c>
      <c r="G41" s="1625" t="s">
        <v>907</v>
      </c>
      <c r="H41" s="2163" t="s">
        <v>696</v>
      </c>
      <c r="I41" s="2163" t="s">
        <v>694</v>
      </c>
      <c r="J41" s="2163" t="s">
        <v>908</v>
      </c>
      <c r="K41" s="2163" t="s">
        <v>263</v>
      </c>
      <c r="L41" s="2163" t="s">
        <v>264</v>
      </c>
      <c r="M41" s="2165" t="s">
        <v>265</v>
      </c>
    </row>
    <row r="42" spans="2:19" ht="15" customHeight="1" x14ac:dyDescent="0.25">
      <c r="B42" s="2169"/>
      <c r="C42" s="2164"/>
      <c r="D42" s="2164"/>
      <c r="E42" s="2172"/>
      <c r="F42" s="2172"/>
      <c r="G42" s="1625"/>
      <c r="H42" s="2164"/>
      <c r="I42" s="2164"/>
      <c r="J42" s="2164"/>
      <c r="K42" s="2164"/>
      <c r="L42" s="2164"/>
      <c r="M42" s="2166"/>
    </row>
    <row r="43" spans="2:19" ht="25.5" customHeight="1" x14ac:dyDescent="0.25">
      <c r="B43" s="2170"/>
      <c r="C43" s="1734"/>
      <c r="D43" s="1734"/>
      <c r="E43" s="1729"/>
      <c r="F43" s="1729"/>
      <c r="G43" s="1625"/>
      <c r="H43" s="1734"/>
      <c r="I43" s="1734"/>
      <c r="J43" s="1734"/>
      <c r="K43" s="1734"/>
      <c r="L43" s="1734"/>
      <c r="M43" s="2167"/>
      <c r="N43" s="164"/>
      <c r="O43" s="164"/>
      <c r="P43" s="164"/>
      <c r="Q43" s="164"/>
      <c r="R43" s="164"/>
      <c r="S43" s="164"/>
    </row>
    <row r="44" spans="2:19" x14ac:dyDescent="0.25">
      <c r="B44" s="244">
        <v>1</v>
      </c>
      <c r="C44" s="245">
        <v>39398</v>
      </c>
      <c r="D44" s="256" t="s">
        <v>47</v>
      </c>
      <c r="E44" s="240">
        <v>41219</v>
      </c>
      <c r="F44" s="46"/>
      <c r="G44" s="240">
        <v>41237</v>
      </c>
      <c r="H44" s="240">
        <v>41219</v>
      </c>
      <c r="I44" s="240">
        <v>41225</v>
      </c>
      <c r="J44" s="240"/>
      <c r="K44" s="248"/>
      <c r="L44" s="249">
        <v>1826</v>
      </c>
      <c r="M44" s="248">
        <v>1826</v>
      </c>
    </row>
    <row r="45" spans="2:19" x14ac:dyDescent="0.25">
      <c r="B45" s="244">
        <v>2</v>
      </c>
      <c r="C45" s="245">
        <v>39398</v>
      </c>
      <c r="D45" s="250" t="s">
        <v>906</v>
      </c>
      <c r="E45" s="181"/>
      <c r="F45" s="46"/>
      <c r="G45" s="240"/>
      <c r="H45" s="247">
        <v>41170</v>
      </c>
      <c r="I45" s="240">
        <v>41225</v>
      </c>
      <c r="J45" s="240"/>
      <c r="K45" s="625"/>
      <c r="L45" s="249">
        <v>1772</v>
      </c>
      <c r="M45" s="248">
        <v>1772</v>
      </c>
    </row>
    <row r="46" spans="2:19" x14ac:dyDescent="0.25">
      <c r="B46" s="244">
        <v>3</v>
      </c>
      <c r="C46" s="245">
        <v>39398</v>
      </c>
      <c r="D46" s="252" t="s">
        <v>22</v>
      </c>
      <c r="E46" s="253"/>
      <c r="F46" s="253"/>
      <c r="G46" s="247">
        <v>41193</v>
      </c>
      <c r="H46" s="247"/>
      <c r="I46" s="240">
        <v>41225</v>
      </c>
      <c r="J46" s="253"/>
      <c r="K46" s="406">
        <v>1795</v>
      </c>
      <c r="L46" s="254"/>
      <c r="M46" s="255">
        <v>1795</v>
      </c>
    </row>
    <row r="47" spans="2:19" x14ac:dyDescent="0.25">
      <c r="B47" s="244">
        <v>4</v>
      </c>
      <c r="C47" s="245">
        <v>39398</v>
      </c>
      <c r="D47" s="250" t="s">
        <v>906</v>
      </c>
      <c r="E47" s="46"/>
      <c r="F47" s="247">
        <v>41128</v>
      </c>
      <c r="G47" s="46"/>
      <c r="H47" s="247">
        <v>41128</v>
      </c>
      <c r="I47" s="240">
        <v>41225</v>
      </c>
      <c r="J47" s="240">
        <v>41256</v>
      </c>
      <c r="K47" s="626"/>
      <c r="L47" s="249">
        <v>1826</v>
      </c>
      <c r="M47" s="248">
        <v>1826</v>
      </c>
    </row>
    <row r="48" spans="2:19" x14ac:dyDescent="0.25">
      <c r="B48" s="244">
        <v>5</v>
      </c>
      <c r="C48" s="245">
        <v>39398</v>
      </c>
      <c r="D48" s="250" t="s">
        <v>906</v>
      </c>
      <c r="E48" s="409"/>
      <c r="F48" s="409"/>
      <c r="G48" s="409"/>
      <c r="H48" s="247">
        <v>40924</v>
      </c>
      <c r="I48" s="240">
        <v>41225</v>
      </c>
      <c r="J48" s="240">
        <v>41302</v>
      </c>
      <c r="K48" s="625"/>
      <c r="L48" s="249">
        <v>1826</v>
      </c>
      <c r="M48" s="248">
        <v>1826</v>
      </c>
    </row>
    <row r="49" spans="2:13" x14ac:dyDescent="0.25">
      <c r="B49" s="244">
        <v>6</v>
      </c>
      <c r="C49" s="245">
        <v>39398</v>
      </c>
      <c r="D49" s="256" t="s">
        <v>47</v>
      </c>
      <c r="E49" s="240"/>
      <c r="F49" s="46"/>
      <c r="G49" s="46"/>
      <c r="H49" s="247">
        <v>39736</v>
      </c>
      <c r="I49" s="240">
        <v>41225</v>
      </c>
      <c r="J49" s="240"/>
      <c r="K49" s="625"/>
      <c r="L49" s="249">
        <v>338</v>
      </c>
      <c r="M49" s="248">
        <v>338</v>
      </c>
    </row>
    <row r="50" spans="2:13" x14ac:dyDescent="0.25">
      <c r="B50" s="244">
        <v>7</v>
      </c>
      <c r="C50" s="245">
        <v>39398</v>
      </c>
      <c r="D50" s="256" t="s">
        <v>47</v>
      </c>
      <c r="E50" s="253"/>
      <c r="F50" s="253"/>
      <c r="G50" s="253"/>
      <c r="H50" s="247">
        <v>41219</v>
      </c>
      <c r="I50" s="240">
        <v>41225</v>
      </c>
      <c r="J50" s="253"/>
      <c r="K50" s="625"/>
      <c r="L50" s="249">
        <v>1821</v>
      </c>
      <c r="M50" s="248">
        <v>1821</v>
      </c>
    </row>
    <row r="51" spans="2:13" x14ac:dyDescent="0.25">
      <c r="B51" s="244">
        <v>8</v>
      </c>
      <c r="C51" s="245">
        <v>39398</v>
      </c>
      <c r="D51" s="250" t="s">
        <v>906</v>
      </c>
      <c r="E51" s="46"/>
      <c r="F51" s="46"/>
      <c r="G51" s="46"/>
      <c r="H51" s="247">
        <v>41029</v>
      </c>
      <c r="I51" s="240">
        <v>41225</v>
      </c>
      <c r="J51" s="240">
        <v>41226</v>
      </c>
      <c r="K51" s="625"/>
      <c r="L51" s="249">
        <v>1826</v>
      </c>
      <c r="M51" s="248">
        <v>1826</v>
      </c>
    </row>
    <row r="52" spans="2:13" x14ac:dyDescent="0.25">
      <c r="B52" s="244">
        <v>9</v>
      </c>
      <c r="C52" s="245">
        <v>39398</v>
      </c>
      <c r="D52" s="256" t="s">
        <v>47</v>
      </c>
      <c r="E52" s="253"/>
      <c r="F52" s="240"/>
      <c r="G52" s="240"/>
      <c r="H52" s="247">
        <v>40827</v>
      </c>
      <c r="I52" s="240">
        <v>41225</v>
      </c>
      <c r="J52" s="46"/>
      <c r="K52" s="625"/>
      <c r="L52" s="249">
        <v>1429</v>
      </c>
      <c r="M52" s="248">
        <v>1429</v>
      </c>
    </row>
    <row r="53" spans="2:13" x14ac:dyDescent="0.25">
      <c r="B53" s="244">
        <v>10</v>
      </c>
      <c r="C53" s="245">
        <v>39398</v>
      </c>
      <c r="D53" s="252" t="s">
        <v>22</v>
      </c>
      <c r="E53" s="409"/>
      <c r="F53" s="409"/>
      <c r="G53" s="247">
        <v>39603</v>
      </c>
      <c r="H53" s="248"/>
      <c r="I53" s="240">
        <v>41225</v>
      </c>
      <c r="J53" s="409"/>
      <c r="K53" s="406">
        <v>205</v>
      </c>
      <c r="L53" s="257"/>
      <c r="M53" s="248">
        <v>204</v>
      </c>
    </row>
    <row r="54" spans="2:13" x14ac:dyDescent="0.25">
      <c r="B54" s="244">
        <v>11</v>
      </c>
      <c r="C54" s="245">
        <v>39398</v>
      </c>
      <c r="D54" s="252" t="s">
        <v>22</v>
      </c>
      <c r="E54" s="46"/>
      <c r="F54" s="46"/>
      <c r="G54" s="240">
        <v>41013</v>
      </c>
      <c r="H54" s="247"/>
      <c r="I54" s="240">
        <v>41225</v>
      </c>
      <c r="J54" s="240"/>
      <c r="K54" s="406">
        <v>1615</v>
      </c>
      <c r="L54" s="248"/>
      <c r="M54" s="254">
        <v>1615</v>
      </c>
    </row>
    <row r="55" spans="2:13" x14ac:dyDescent="0.25">
      <c r="L55" s="258"/>
      <c r="M55" s="259"/>
    </row>
    <row r="56" spans="2:13" x14ac:dyDescent="0.25">
      <c r="B56" s="2173" t="s">
        <v>943</v>
      </c>
      <c r="C56" s="2173"/>
      <c r="D56" s="2173"/>
      <c r="E56" s="2173"/>
      <c r="F56" s="2173"/>
      <c r="G56" s="2173"/>
      <c r="H56" s="2173"/>
      <c r="I56" s="2173"/>
      <c r="J56" s="2173"/>
      <c r="K56" s="2173"/>
      <c r="L56" s="2173"/>
      <c r="M56" s="2173"/>
    </row>
    <row r="57" spans="2:13" x14ac:dyDescent="0.25">
      <c r="B57" s="1765" t="s">
        <v>3405</v>
      </c>
      <c r="C57" s="1765"/>
      <c r="D57" s="1765"/>
      <c r="E57" s="1765"/>
      <c r="F57" s="1765"/>
      <c r="G57" s="1765"/>
      <c r="H57" s="1765"/>
      <c r="I57" s="1765"/>
      <c r="J57" s="1765"/>
      <c r="K57" s="1765"/>
      <c r="L57" s="1765"/>
      <c r="M57" s="1765"/>
    </row>
    <row r="58" spans="2:13" ht="7.5" customHeight="1" x14ac:dyDescent="0.25">
      <c r="B58" s="41"/>
      <c r="C58" s="41"/>
      <c r="D58" s="41"/>
      <c r="E58" s="41"/>
      <c r="F58" s="41"/>
      <c r="G58" s="41"/>
      <c r="H58" s="41"/>
      <c r="I58" s="41"/>
      <c r="J58" s="41"/>
      <c r="K58" s="41"/>
      <c r="L58" s="41"/>
      <c r="M58" s="41"/>
    </row>
    <row r="59" spans="2:13" ht="13.5" customHeight="1" x14ac:dyDescent="0.25">
      <c r="B59" s="17"/>
      <c r="C59" s="17"/>
      <c r="E59" s="209"/>
      <c r="F59" s="242"/>
      <c r="G59" s="624" t="s">
        <v>695</v>
      </c>
      <c r="H59" s="340"/>
      <c r="I59" s="243"/>
      <c r="K59" s="34"/>
      <c r="L59" s="34"/>
      <c r="M59" s="34"/>
    </row>
    <row r="60" spans="2:13" ht="15" customHeight="1" x14ac:dyDescent="0.25">
      <c r="B60" s="2168"/>
      <c r="C60" s="2163" t="s">
        <v>260</v>
      </c>
      <c r="D60" s="2163" t="s">
        <v>3404</v>
      </c>
      <c r="E60" s="2171" t="s">
        <v>261</v>
      </c>
      <c r="F60" s="2171" t="s">
        <v>262</v>
      </c>
      <c r="G60" s="1625" t="s">
        <v>907</v>
      </c>
      <c r="H60" s="2274" t="s">
        <v>696</v>
      </c>
      <c r="I60" s="2163" t="s">
        <v>694</v>
      </c>
      <c r="J60" s="2163" t="s">
        <v>697</v>
      </c>
      <c r="K60" s="2163" t="s">
        <v>263</v>
      </c>
      <c r="L60" s="2163" t="s">
        <v>264</v>
      </c>
      <c r="M60" s="2165" t="s">
        <v>265</v>
      </c>
    </row>
    <row r="61" spans="2:13" x14ac:dyDescent="0.25">
      <c r="B61" s="2169"/>
      <c r="C61" s="2164"/>
      <c r="D61" s="2164"/>
      <c r="E61" s="2172"/>
      <c r="F61" s="2172"/>
      <c r="G61" s="1625"/>
      <c r="H61" s="2174"/>
      <c r="I61" s="2164"/>
      <c r="J61" s="2164"/>
      <c r="K61" s="2164"/>
      <c r="L61" s="2164"/>
      <c r="M61" s="2166"/>
    </row>
    <row r="62" spans="2:13" ht="34.5" customHeight="1" x14ac:dyDescent="0.25">
      <c r="B62" s="2170"/>
      <c r="C62" s="1734"/>
      <c r="D62" s="1734"/>
      <c r="E62" s="1729"/>
      <c r="F62" s="1729"/>
      <c r="G62" s="1625"/>
      <c r="H62" s="2275"/>
      <c r="I62" s="1734"/>
      <c r="J62" s="1734"/>
      <c r="K62" s="1734"/>
      <c r="L62" s="1734"/>
      <c r="M62" s="2167"/>
    </row>
    <row r="63" spans="2:13" x14ac:dyDescent="0.25">
      <c r="B63" s="244">
        <v>10</v>
      </c>
      <c r="C63" s="245">
        <v>39398</v>
      </c>
      <c r="D63" s="252" t="s">
        <v>22</v>
      </c>
      <c r="E63" s="409"/>
      <c r="F63" s="409"/>
      <c r="G63" s="247">
        <v>39603</v>
      </c>
      <c r="H63" s="248"/>
      <c r="I63" s="240">
        <v>41225</v>
      </c>
      <c r="J63" s="409"/>
      <c r="K63" s="406">
        <v>205</v>
      </c>
      <c r="L63" s="257"/>
      <c r="M63" s="248">
        <v>204</v>
      </c>
    </row>
    <row r="64" spans="2:13" x14ac:dyDescent="0.25">
      <c r="B64" s="244">
        <v>6</v>
      </c>
      <c r="C64" s="245">
        <v>39398</v>
      </c>
      <c r="D64" s="256" t="s">
        <v>47</v>
      </c>
      <c r="E64" s="341"/>
      <c r="F64" s="46"/>
      <c r="G64" s="46"/>
      <c r="H64" s="247">
        <v>39736</v>
      </c>
      <c r="I64" s="240">
        <v>41225</v>
      </c>
      <c r="J64" s="240"/>
      <c r="K64" s="625"/>
      <c r="L64" s="249">
        <v>338</v>
      </c>
      <c r="M64" s="248">
        <v>338</v>
      </c>
    </row>
    <row r="65" spans="2:13" x14ac:dyDescent="0.25">
      <c r="B65" s="244">
        <v>9</v>
      </c>
      <c r="C65" s="245">
        <v>39398</v>
      </c>
      <c r="D65" s="256" t="s">
        <v>47</v>
      </c>
      <c r="E65" s="253"/>
      <c r="F65" s="240"/>
      <c r="G65" s="240"/>
      <c r="H65" s="247">
        <v>40827</v>
      </c>
      <c r="I65" s="240">
        <v>41225</v>
      </c>
      <c r="J65" s="46"/>
      <c r="K65" s="625"/>
      <c r="L65" s="249">
        <v>1429</v>
      </c>
      <c r="M65" s="248">
        <v>1429</v>
      </c>
    </row>
    <row r="66" spans="2:13" x14ac:dyDescent="0.25">
      <c r="B66" s="244">
        <v>11</v>
      </c>
      <c r="C66" s="245">
        <v>39398</v>
      </c>
      <c r="D66" s="252" t="s">
        <v>22</v>
      </c>
      <c r="E66" s="46"/>
      <c r="F66" s="46"/>
      <c r="G66" s="240">
        <v>41013</v>
      </c>
      <c r="H66" s="247"/>
      <c r="I66" s="240">
        <v>41225</v>
      </c>
      <c r="J66" s="240"/>
      <c r="K66" s="406">
        <v>1615</v>
      </c>
      <c r="L66" s="248"/>
      <c r="M66" s="254">
        <v>1615</v>
      </c>
    </row>
    <row r="67" spans="2:13" x14ac:dyDescent="0.25">
      <c r="B67" s="244">
        <v>2</v>
      </c>
      <c r="C67" s="245">
        <v>39398</v>
      </c>
      <c r="D67" s="250" t="s">
        <v>906</v>
      </c>
      <c r="E67" s="253"/>
      <c r="F67" s="46"/>
      <c r="G67" s="240"/>
      <c r="H67" s="247">
        <v>41170</v>
      </c>
      <c r="I67" s="240">
        <v>41225</v>
      </c>
      <c r="J67" s="240"/>
      <c r="K67" s="625"/>
      <c r="L67" s="249">
        <v>1772</v>
      </c>
      <c r="M67" s="248">
        <v>1772</v>
      </c>
    </row>
    <row r="68" spans="2:13" x14ac:dyDescent="0.25">
      <c r="B68" s="244">
        <v>3</v>
      </c>
      <c r="C68" s="245">
        <v>39398</v>
      </c>
      <c r="D68" s="252" t="s">
        <v>22</v>
      </c>
      <c r="E68" s="253"/>
      <c r="F68" s="253"/>
      <c r="G68" s="247">
        <v>41193</v>
      </c>
      <c r="H68" s="247"/>
      <c r="I68" s="240">
        <v>41225</v>
      </c>
      <c r="J68" s="253"/>
      <c r="K68" s="406">
        <v>1795</v>
      </c>
      <c r="L68" s="254"/>
      <c r="M68" s="255">
        <v>1795</v>
      </c>
    </row>
    <row r="69" spans="2:13" x14ac:dyDescent="0.25">
      <c r="B69" s="244">
        <v>7</v>
      </c>
      <c r="C69" s="245">
        <v>39398</v>
      </c>
      <c r="D69" s="256" t="s">
        <v>47</v>
      </c>
      <c r="E69" s="253"/>
      <c r="F69" s="253"/>
      <c r="G69" s="253"/>
      <c r="H69" s="247">
        <v>41219</v>
      </c>
      <c r="I69" s="240">
        <v>41225</v>
      </c>
      <c r="J69" s="253"/>
      <c r="K69" s="248"/>
      <c r="L69" s="249">
        <v>1821</v>
      </c>
      <c r="M69" s="248">
        <v>1821</v>
      </c>
    </row>
    <row r="70" spans="2:13" x14ac:dyDescent="0.25">
      <c r="B70" s="244">
        <v>8</v>
      </c>
      <c r="C70" s="245">
        <v>39398</v>
      </c>
      <c r="D70" s="250" t="s">
        <v>906</v>
      </c>
      <c r="E70" s="46"/>
      <c r="F70" s="46"/>
      <c r="G70" s="46"/>
      <c r="H70" s="247">
        <v>41029</v>
      </c>
      <c r="I70" s="240">
        <v>41225</v>
      </c>
      <c r="J70" s="240">
        <v>41226</v>
      </c>
      <c r="K70" s="248"/>
      <c r="L70" s="249">
        <v>1826</v>
      </c>
      <c r="M70" s="248">
        <v>1826</v>
      </c>
    </row>
    <row r="71" spans="2:13" x14ac:dyDescent="0.25">
      <c r="B71" s="244">
        <v>1</v>
      </c>
      <c r="C71" s="245">
        <v>39398</v>
      </c>
      <c r="D71" s="256" t="s">
        <v>47</v>
      </c>
      <c r="E71" s="240">
        <v>41219</v>
      </c>
      <c r="F71" s="46"/>
      <c r="G71" s="240">
        <v>41237</v>
      </c>
      <c r="H71" s="240">
        <v>41219</v>
      </c>
      <c r="I71" s="240">
        <v>41225</v>
      </c>
      <c r="J71" s="240"/>
      <c r="K71" s="248"/>
      <c r="L71" s="249">
        <v>1826</v>
      </c>
      <c r="M71" s="248">
        <v>1826</v>
      </c>
    </row>
    <row r="72" spans="2:13" x14ac:dyDescent="0.25">
      <c r="B72" s="244">
        <v>4</v>
      </c>
      <c r="C72" s="245">
        <v>39398</v>
      </c>
      <c r="D72" s="250" t="s">
        <v>906</v>
      </c>
      <c r="E72" s="46"/>
      <c r="F72" s="247">
        <v>41128</v>
      </c>
      <c r="G72" s="46"/>
      <c r="H72" s="247">
        <v>41128</v>
      </c>
      <c r="I72" s="240">
        <v>41225</v>
      </c>
      <c r="J72" s="240">
        <v>41256</v>
      </c>
      <c r="K72" s="251"/>
      <c r="L72" s="249">
        <v>1826</v>
      </c>
      <c r="M72" s="248">
        <v>1826</v>
      </c>
    </row>
    <row r="73" spans="2:13" x14ac:dyDescent="0.25">
      <c r="B73" s="244">
        <v>5</v>
      </c>
      <c r="C73" s="245">
        <v>39398</v>
      </c>
      <c r="D73" s="250" t="s">
        <v>906</v>
      </c>
      <c r="E73" s="409"/>
      <c r="F73" s="409"/>
      <c r="G73" s="409"/>
      <c r="H73" s="247">
        <v>40924</v>
      </c>
      <c r="I73" s="240">
        <v>41225</v>
      </c>
      <c r="J73" s="240">
        <v>41302</v>
      </c>
      <c r="K73" s="248"/>
      <c r="L73" s="249">
        <v>1826</v>
      </c>
      <c r="M73" s="248">
        <v>1826</v>
      </c>
    </row>
    <row r="75" spans="2:13" x14ac:dyDescent="0.25">
      <c r="B75" s="2173" t="s">
        <v>945</v>
      </c>
      <c r="C75" s="2173"/>
      <c r="D75" s="2173"/>
      <c r="E75" s="2173"/>
      <c r="F75" s="2173"/>
      <c r="G75" s="2173"/>
      <c r="H75" s="2173"/>
      <c r="I75" s="2173"/>
      <c r="J75" s="2173"/>
      <c r="K75" s="2173"/>
      <c r="L75" s="2173"/>
      <c r="M75" s="2173"/>
    </row>
    <row r="76" spans="2:13" x14ac:dyDescent="0.25">
      <c r="B76" s="44" t="s">
        <v>909</v>
      </c>
      <c r="C76" s="219"/>
      <c r="D76" s="219"/>
      <c r="E76" s="219"/>
      <c r="F76" s="219"/>
      <c r="G76" s="219"/>
      <c r="H76" s="219"/>
      <c r="I76" s="219"/>
      <c r="J76" s="219"/>
      <c r="K76" s="219"/>
      <c r="L76" s="219"/>
      <c r="M76" s="219"/>
    </row>
    <row r="77" spans="2:13" ht="6" customHeight="1" x14ac:dyDescent="0.25"/>
    <row r="78" spans="2:13" ht="67.5" x14ac:dyDescent="0.25">
      <c r="B78" s="432" t="s">
        <v>266</v>
      </c>
      <c r="C78" s="432" t="s">
        <v>260</v>
      </c>
      <c r="D78" s="432" t="s">
        <v>3404</v>
      </c>
      <c r="E78" s="432" t="s">
        <v>267</v>
      </c>
      <c r="F78" s="432" t="s">
        <v>925</v>
      </c>
      <c r="G78" s="432" t="s">
        <v>268</v>
      </c>
      <c r="H78" s="432" t="s">
        <v>269</v>
      </c>
      <c r="I78" s="432" t="s">
        <v>270</v>
      </c>
      <c r="J78" s="37" t="s">
        <v>271</v>
      </c>
      <c r="K78" s="347"/>
      <c r="M78" s="241"/>
    </row>
    <row r="79" spans="2:13" ht="12" customHeight="1" x14ac:dyDescent="0.25">
      <c r="B79" s="244">
        <v>10</v>
      </c>
      <c r="C79" s="245">
        <v>39398</v>
      </c>
      <c r="D79" s="252" t="s">
        <v>22</v>
      </c>
      <c r="E79" s="46">
        <v>1</v>
      </c>
      <c r="F79" s="248">
        <v>204</v>
      </c>
      <c r="G79" s="46">
        <v>1</v>
      </c>
      <c r="H79" s="46">
        <f>11-E79+1</f>
        <v>11</v>
      </c>
      <c r="I79" s="47">
        <f t="shared" ref="I79:I89" si="0">(H79-G79)/H79</f>
        <v>0.90909090909090906</v>
      </c>
      <c r="J79" s="48">
        <f>I79</f>
        <v>0.90909090909090906</v>
      </c>
      <c r="K79" s="348"/>
      <c r="L79" s="2276"/>
      <c r="M79" s="2277"/>
    </row>
    <row r="80" spans="2:13" ht="12" customHeight="1" x14ac:dyDescent="0.25">
      <c r="B80" s="244">
        <v>6</v>
      </c>
      <c r="C80" s="245">
        <v>39398</v>
      </c>
      <c r="D80" s="256" t="s">
        <v>47</v>
      </c>
      <c r="E80" s="46">
        <v>2</v>
      </c>
      <c r="F80" s="248">
        <v>338</v>
      </c>
      <c r="G80" s="46">
        <v>0</v>
      </c>
      <c r="H80" s="46">
        <f t="shared" ref="H80:H89" si="1">11-E80+1</f>
        <v>10</v>
      </c>
      <c r="I80" s="47">
        <f t="shared" si="0"/>
        <v>1</v>
      </c>
      <c r="J80" s="48">
        <f>J79*I80</f>
        <v>0.90909090909090906</v>
      </c>
      <c r="K80" s="348"/>
      <c r="L80" s="2277"/>
      <c r="M80" s="2277"/>
    </row>
    <row r="81" spans="2:13" ht="12" customHeight="1" x14ac:dyDescent="0.25">
      <c r="B81" s="244">
        <v>9</v>
      </c>
      <c r="C81" s="245">
        <v>39398</v>
      </c>
      <c r="D81" s="256" t="s">
        <v>47</v>
      </c>
      <c r="E81" s="46">
        <v>3</v>
      </c>
      <c r="F81" s="248">
        <v>1429</v>
      </c>
      <c r="G81" s="46">
        <v>0</v>
      </c>
      <c r="H81" s="46">
        <f t="shared" si="1"/>
        <v>9</v>
      </c>
      <c r="I81" s="47">
        <f t="shared" si="0"/>
        <v>1</v>
      </c>
      <c r="J81" s="48">
        <f t="shared" ref="J81:J89" si="2">J80*I81</f>
        <v>0.90909090909090906</v>
      </c>
      <c r="K81" s="348"/>
      <c r="L81" s="2277"/>
      <c r="M81" s="2277"/>
    </row>
    <row r="82" spans="2:13" ht="12" customHeight="1" x14ac:dyDescent="0.25">
      <c r="B82" s="244">
        <v>5</v>
      </c>
      <c r="C82" s="245">
        <v>39398</v>
      </c>
      <c r="D82" s="252" t="s">
        <v>22</v>
      </c>
      <c r="E82" s="46">
        <v>4</v>
      </c>
      <c r="F82" s="254">
        <v>1615</v>
      </c>
      <c r="G82" s="49">
        <v>1</v>
      </c>
      <c r="H82" s="46">
        <f t="shared" si="1"/>
        <v>8</v>
      </c>
      <c r="I82" s="47">
        <f t="shared" si="0"/>
        <v>0.875</v>
      </c>
      <c r="J82" s="48">
        <f t="shared" si="2"/>
        <v>0.79545454545454541</v>
      </c>
      <c r="K82" s="350"/>
      <c r="L82" s="2277"/>
      <c r="M82" s="2277"/>
    </row>
    <row r="83" spans="2:13" ht="12" customHeight="1" x14ac:dyDescent="0.25">
      <c r="B83" s="244">
        <v>11</v>
      </c>
      <c r="C83" s="245">
        <v>39398</v>
      </c>
      <c r="D83" s="250" t="s">
        <v>45</v>
      </c>
      <c r="E83" s="46">
        <v>5</v>
      </c>
      <c r="F83" s="248">
        <v>1772</v>
      </c>
      <c r="G83" s="46">
        <v>0</v>
      </c>
      <c r="H83" s="46">
        <f t="shared" si="1"/>
        <v>7</v>
      </c>
      <c r="I83" s="47">
        <f t="shared" si="0"/>
        <v>1</v>
      </c>
      <c r="J83" s="48">
        <f t="shared" si="2"/>
        <v>0.79545454545454541</v>
      </c>
      <c r="K83" s="348"/>
      <c r="L83" s="2277"/>
      <c r="M83" s="2277"/>
    </row>
    <row r="84" spans="2:13" ht="12" customHeight="1" x14ac:dyDescent="0.25">
      <c r="B84" s="244">
        <v>8</v>
      </c>
      <c r="C84" s="245">
        <v>39398</v>
      </c>
      <c r="D84" s="252" t="s">
        <v>22</v>
      </c>
      <c r="E84" s="46">
        <v>6</v>
      </c>
      <c r="F84" s="255">
        <v>1795</v>
      </c>
      <c r="G84" s="49">
        <v>1</v>
      </c>
      <c r="H84" s="46">
        <f t="shared" si="1"/>
        <v>6</v>
      </c>
      <c r="I84" s="47">
        <f t="shared" si="0"/>
        <v>0.83333333333333337</v>
      </c>
      <c r="J84" s="48">
        <f t="shared" si="2"/>
        <v>0.66287878787878785</v>
      </c>
      <c r="K84" s="349"/>
      <c r="L84" s="2277"/>
      <c r="M84" s="2277"/>
    </row>
    <row r="85" spans="2:13" ht="12" customHeight="1" x14ac:dyDescent="0.25">
      <c r="B85" s="244">
        <v>2</v>
      </c>
      <c r="C85" s="245">
        <v>39398</v>
      </c>
      <c r="D85" s="256" t="s">
        <v>47</v>
      </c>
      <c r="E85" s="46">
        <v>7</v>
      </c>
      <c r="F85" s="248">
        <v>1821</v>
      </c>
      <c r="G85" s="46">
        <v>0</v>
      </c>
      <c r="H85" s="46">
        <f t="shared" si="1"/>
        <v>5</v>
      </c>
      <c r="I85" s="47">
        <f t="shared" si="0"/>
        <v>1</v>
      </c>
      <c r="J85" s="48">
        <f t="shared" si="2"/>
        <v>0.66287878787878785</v>
      </c>
      <c r="K85" s="348"/>
      <c r="L85" s="2277"/>
      <c r="M85" s="2277"/>
    </row>
    <row r="86" spans="2:13" ht="12" customHeight="1" x14ac:dyDescent="0.25">
      <c r="B86" s="244">
        <v>3</v>
      </c>
      <c r="C86" s="245">
        <v>39398</v>
      </c>
      <c r="D86" s="250" t="s">
        <v>45</v>
      </c>
      <c r="E86" s="46">
        <v>8</v>
      </c>
      <c r="F86" s="248">
        <v>1828</v>
      </c>
      <c r="G86" s="46">
        <v>0</v>
      </c>
      <c r="H86" s="46">
        <f t="shared" si="1"/>
        <v>4</v>
      </c>
      <c r="I86" s="47">
        <f t="shared" si="0"/>
        <v>1</v>
      </c>
      <c r="J86" s="48">
        <f t="shared" si="2"/>
        <v>0.66287878787878785</v>
      </c>
      <c r="K86" s="348"/>
      <c r="L86" s="2277"/>
      <c r="M86" s="2277"/>
    </row>
    <row r="87" spans="2:13" ht="12" customHeight="1" x14ac:dyDescent="0.25">
      <c r="B87" s="244">
        <v>7</v>
      </c>
      <c r="C87" s="245">
        <v>39398</v>
      </c>
      <c r="D87" s="250" t="s">
        <v>45</v>
      </c>
      <c r="E87" s="46">
        <v>9</v>
      </c>
      <c r="F87" s="248">
        <v>1839</v>
      </c>
      <c r="G87" s="46">
        <v>0</v>
      </c>
      <c r="H87" s="46">
        <f t="shared" si="1"/>
        <v>3</v>
      </c>
      <c r="I87" s="47">
        <f t="shared" si="0"/>
        <v>1</v>
      </c>
      <c r="J87" s="48">
        <f t="shared" si="2"/>
        <v>0.66287878787878785</v>
      </c>
      <c r="K87" s="348"/>
      <c r="L87" s="2277"/>
      <c r="M87" s="2277"/>
    </row>
    <row r="88" spans="2:13" ht="12" customHeight="1" x14ac:dyDescent="0.25">
      <c r="B88" s="244">
        <v>1</v>
      </c>
      <c r="C88" s="245">
        <v>39398</v>
      </c>
      <c r="D88" s="246" t="s">
        <v>46</v>
      </c>
      <c r="E88" s="46">
        <v>10</v>
      </c>
      <c r="F88" s="248">
        <v>1858</v>
      </c>
      <c r="G88" s="46">
        <v>0</v>
      </c>
      <c r="H88" s="46">
        <f t="shared" si="1"/>
        <v>2</v>
      </c>
      <c r="I88" s="47">
        <f t="shared" si="0"/>
        <v>1</v>
      </c>
      <c r="J88" s="344">
        <f t="shared" si="2"/>
        <v>0.66287878787878785</v>
      </c>
      <c r="K88" s="348"/>
      <c r="L88" s="2277"/>
      <c r="M88" s="2277"/>
    </row>
    <row r="89" spans="2:13" ht="12" customHeight="1" x14ac:dyDescent="0.25">
      <c r="B89" s="244">
        <v>4</v>
      </c>
      <c r="C89" s="245">
        <v>39398</v>
      </c>
      <c r="D89" s="250" t="s">
        <v>45</v>
      </c>
      <c r="E89" s="46">
        <v>11</v>
      </c>
      <c r="F89" s="248">
        <v>1904</v>
      </c>
      <c r="G89" s="46">
        <v>0</v>
      </c>
      <c r="H89" s="46">
        <f t="shared" si="1"/>
        <v>1</v>
      </c>
      <c r="I89" s="48">
        <f t="shared" si="0"/>
        <v>1</v>
      </c>
      <c r="J89" s="47">
        <f t="shared" si="2"/>
        <v>0.66287878787878785</v>
      </c>
      <c r="K89" s="351"/>
      <c r="L89" s="2277"/>
      <c r="M89" s="2277"/>
    </row>
    <row r="97" spans="2:11" x14ac:dyDescent="0.25">
      <c r="B97" s="74"/>
      <c r="C97" s="74"/>
      <c r="D97" s="74"/>
      <c r="E97" s="74"/>
      <c r="F97" s="74"/>
      <c r="G97" s="74"/>
      <c r="H97" s="74"/>
      <c r="I97" s="74"/>
      <c r="J97" s="74"/>
      <c r="K97" s="74"/>
    </row>
  </sheetData>
  <sheetProtection algorithmName="SHA-512" hashValue="rlS0qzZ4Fu5CzVWFDL+7YcPo6kPMPnngLNmBIUnESQxHjHZXFnEwPHoCtUKatfYN6Ymfi0ubGyEzrFyDQWi30Q==" saltValue="RBCU42qDa6Z+lwd73VDwhQ==" spinCount="100000" sheet="1" objects="1" scenarios="1"/>
  <customSheetViews>
    <customSheetView guid="{6425AD40-BB5F-4DDC-B7E5-93EC90B05160}" showGridLines="0">
      <selection activeCell="G28" sqref="G2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G28" sqref="G28"/>
      <pageMargins left="7.874015748031496E-2" right="7.874015748031496E-2" top="0.15748031496062992" bottom="0.31496062992125984" header="0.31496062992125984" footer="0.15748031496062992"/>
      <pageSetup paperSize="9" orientation="landscape" r:id="rId3"/>
    </customSheetView>
  </customSheetViews>
  <mergeCells count="62">
    <mergeCell ref="B23:E23"/>
    <mergeCell ref="H23:M23"/>
    <mergeCell ref="B19:E19"/>
    <mergeCell ref="H19:M19"/>
    <mergeCell ref="B20:E20"/>
    <mergeCell ref="H20:M20"/>
    <mergeCell ref="B21:E21"/>
    <mergeCell ref="H21:M21"/>
    <mergeCell ref="L79:M89"/>
    <mergeCell ref="B75:M75"/>
    <mergeCell ref="L60:L62"/>
    <mergeCell ref="L41:L43"/>
    <mergeCell ref="F60:F62"/>
    <mergeCell ref="F41:F43"/>
    <mergeCell ref="K41:K43"/>
    <mergeCell ref="M60:M62"/>
    <mergeCell ref="H41:H43"/>
    <mergeCell ref="I41:I43"/>
    <mergeCell ref="J41:J43"/>
    <mergeCell ref="G41:G43"/>
    <mergeCell ref="E41:E43"/>
    <mergeCell ref="C60:C62"/>
    <mergeCell ref="D60:D62"/>
    <mergeCell ref="M41:M43"/>
    <mergeCell ref="B56:M56"/>
    <mergeCell ref="B57:M57"/>
    <mergeCell ref="B60:B62"/>
    <mergeCell ref="K60:K62"/>
    <mergeCell ref="G60:G62"/>
    <mergeCell ref="H60:H62"/>
    <mergeCell ref="I60:I62"/>
    <mergeCell ref="J60:J62"/>
    <mergeCell ref="E60:E62"/>
    <mergeCell ref="K10:M10"/>
    <mergeCell ref="B31:E31"/>
    <mergeCell ref="F31:M31"/>
    <mergeCell ref="B32:E32"/>
    <mergeCell ref="F32:M32"/>
    <mergeCell ref="B29:M29"/>
    <mergeCell ref="B15:E15"/>
    <mergeCell ref="H15:M15"/>
    <mergeCell ref="B16:E16"/>
    <mergeCell ref="H16:M16"/>
    <mergeCell ref="B17:E17"/>
    <mergeCell ref="H17:M17"/>
    <mergeCell ref="B18:E18"/>
    <mergeCell ref="H18:M18"/>
    <mergeCell ref="B22:E22"/>
    <mergeCell ref="H22:M22"/>
    <mergeCell ref="B41:B43"/>
    <mergeCell ref="C41:C43"/>
    <mergeCell ref="D41:D43"/>
    <mergeCell ref="B37:E37"/>
    <mergeCell ref="F37:M37"/>
    <mergeCell ref="F36:M36"/>
    <mergeCell ref="B35:E35"/>
    <mergeCell ref="B36:E36"/>
    <mergeCell ref="B33:E33"/>
    <mergeCell ref="F33:M33"/>
    <mergeCell ref="B34:E34"/>
    <mergeCell ref="F34:M34"/>
    <mergeCell ref="F35:M35"/>
  </mergeCells>
  <hyperlinks>
    <hyperlink ref="K10" location="Inhalt!A1" display="Zurück zum Inhaltsverzeichnis" xr:uid="{00000000-0004-0000-3A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19"/>
  <dimension ref="A3:K141"/>
  <sheetViews>
    <sheetView workbookViewId="0"/>
  </sheetViews>
  <sheetFormatPr baseColWidth="10" defaultColWidth="9.140625" defaultRowHeight="15" x14ac:dyDescent="0.25"/>
  <cols>
    <col min="1" max="1" width="24.140625" customWidth="1"/>
    <col min="2" max="2" width="41.140625" style="18" customWidth="1"/>
    <col min="3" max="3" width="26.5703125" customWidth="1"/>
    <col min="4" max="4" width="28.42578125" customWidth="1"/>
    <col min="5" max="5" width="17" customWidth="1"/>
  </cols>
  <sheetData>
    <row r="3" spans="1:11" s="17" customFormat="1" ht="15" customHeight="1" x14ac:dyDescent="0.25">
      <c r="A3" s="62" t="s">
        <v>595</v>
      </c>
      <c r="B3" s="62"/>
      <c r="D3" s="62"/>
      <c r="F3" s="62"/>
      <c r="G3"/>
      <c r="H3"/>
      <c r="I3"/>
      <c r="J3"/>
      <c r="K3"/>
    </row>
    <row r="4" spans="1:11" s="17" customFormat="1" x14ac:dyDescent="0.25">
      <c r="A4" s="30"/>
      <c r="D4" s="153"/>
      <c r="F4" s="74"/>
      <c r="G4"/>
      <c r="H4"/>
      <c r="I4"/>
      <c r="J4"/>
      <c r="K4"/>
    </row>
    <row r="5" spans="1:11" s="17" customFormat="1" x14ac:dyDescent="0.25">
      <c r="A5" s="74"/>
      <c r="D5" s="153"/>
      <c r="F5" s="74"/>
    </row>
    <row r="6" spans="1:11" s="17" customFormat="1" ht="15" customHeight="1" x14ac:dyDescent="0.25">
      <c r="A6" s="74"/>
      <c r="D6" s="44"/>
      <c r="F6" s="74"/>
    </row>
    <row r="7" spans="1:11" s="17" customFormat="1" ht="15.75" x14ac:dyDescent="0.25">
      <c r="A7" s="6" t="s">
        <v>708</v>
      </c>
      <c r="D7" s="41" t="e">
        <f>Inhalt!#REF!</f>
        <v>#REF!</v>
      </c>
      <c r="F7" s="74"/>
    </row>
    <row r="8" spans="1:11" s="17" customFormat="1" x14ac:dyDescent="0.25">
      <c r="A8" s="203"/>
      <c r="D8" s="41" t="str">
        <f>Inhalt!$C$7</f>
        <v>V. OncoBox: N1.1.1 (231215)</v>
      </c>
      <c r="F8" s="74"/>
    </row>
    <row r="9" spans="1:11" s="17" customFormat="1" x14ac:dyDescent="0.25">
      <c r="A9" s="74"/>
      <c r="D9" s="41" t="str">
        <f>Inhalt!$C$8</f>
        <v>V. Spezifikation: N1.1.1 (231215)</v>
      </c>
      <c r="F9" s="74"/>
    </row>
    <row r="10" spans="1:11" s="17" customFormat="1" x14ac:dyDescent="0.25">
      <c r="A10" s="74"/>
      <c r="D10" s="260" t="s">
        <v>707</v>
      </c>
      <c r="F10" s="74"/>
    </row>
    <row r="11" spans="1:11" ht="18.75" customHeight="1" x14ac:dyDescent="0.3">
      <c r="A11" s="3"/>
      <c r="B11" s="19"/>
      <c r="C11" s="3"/>
      <c r="E11" s="5"/>
      <c r="F11" s="5"/>
    </row>
    <row r="12" spans="1:11" ht="26.25" customHeight="1" x14ac:dyDescent="0.25">
      <c r="A12" s="28"/>
      <c r="B12" s="23" t="s">
        <v>43</v>
      </c>
      <c r="C12" s="25" t="s">
        <v>218</v>
      </c>
      <c r="D12" s="25" t="s">
        <v>3</v>
      </c>
      <c r="E12" s="25" t="s">
        <v>44</v>
      </c>
    </row>
    <row r="13" spans="1:11" ht="70.5" customHeight="1" x14ac:dyDescent="0.25">
      <c r="A13" s="2284" t="s">
        <v>603</v>
      </c>
      <c r="B13" s="213" t="s">
        <v>605</v>
      </c>
      <c r="C13" s="24" t="s">
        <v>606</v>
      </c>
      <c r="D13" s="24" t="s">
        <v>607</v>
      </c>
      <c r="E13" s="24" t="s">
        <v>599</v>
      </c>
    </row>
    <row r="14" spans="1:11" ht="58.5" customHeight="1" x14ac:dyDescent="0.25">
      <c r="A14" s="2285"/>
      <c r="B14" s="2281" t="s">
        <v>663</v>
      </c>
      <c r="C14" s="2282"/>
      <c r="D14" s="2282"/>
      <c r="E14" s="2283"/>
    </row>
    <row r="15" spans="1:11" ht="83.25" customHeight="1" x14ac:dyDescent="0.25">
      <c r="A15" s="2286" t="s">
        <v>604</v>
      </c>
      <c r="B15" s="26" t="s">
        <v>255</v>
      </c>
      <c r="C15" s="26" t="s">
        <v>256</v>
      </c>
      <c r="D15" s="26" t="s">
        <v>257</v>
      </c>
      <c r="E15" s="26" t="s">
        <v>258</v>
      </c>
    </row>
    <row r="16" spans="1:11" ht="34.5" customHeight="1" x14ac:dyDescent="0.25">
      <c r="A16" s="2287"/>
      <c r="B16" s="2281" t="s">
        <v>600</v>
      </c>
      <c r="C16" s="2282"/>
      <c r="D16" s="2282"/>
      <c r="E16" s="2283"/>
    </row>
    <row r="17" spans="1:6" ht="57" customHeight="1" x14ac:dyDescent="0.25">
      <c r="A17" s="24" t="s">
        <v>345</v>
      </c>
      <c r="B17" s="26" t="s">
        <v>598</v>
      </c>
      <c r="C17" s="29"/>
      <c r="D17" s="29"/>
      <c r="E17" s="29"/>
    </row>
    <row r="18" spans="1:6" ht="11.25" customHeight="1" x14ac:dyDescent="0.25">
      <c r="A18" s="20"/>
      <c r="B18" s="20"/>
      <c r="C18" s="14"/>
    </row>
    <row r="19" spans="1:6" ht="61.5" customHeight="1" x14ac:dyDescent="0.25">
      <c r="A19" s="2280" t="s">
        <v>611</v>
      </c>
      <c r="B19" s="2280"/>
      <c r="C19" s="27"/>
      <c r="D19" s="27"/>
      <c r="E19" s="27"/>
    </row>
    <row r="20" spans="1:6" ht="30" customHeight="1" x14ac:dyDescent="0.25">
      <c r="A20" s="20"/>
      <c r="B20" s="20"/>
      <c r="C20" s="14"/>
    </row>
    <row r="21" spans="1:6" ht="30" customHeight="1" x14ac:dyDescent="0.25">
      <c r="A21" s="20"/>
      <c r="B21" s="20"/>
      <c r="C21" s="14"/>
      <c r="D21" s="16"/>
    </row>
    <row r="22" spans="1:6" ht="30" customHeight="1" x14ac:dyDescent="0.25">
      <c r="A22" s="20"/>
      <c r="B22" s="20"/>
      <c r="C22" s="14"/>
    </row>
    <row r="23" spans="1:6" ht="30" customHeight="1" x14ac:dyDescent="0.25">
      <c r="A23" s="20"/>
      <c r="B23" s="20"/>
      <c r="C23" s="14"/>
      <c r="D23" s="16"/>
    </row>
    <row r="24" spans="1:6" ht="30" customHeight="1" x14ac:dyDescent="0.25">
      <c r="A24" s="21"/>
      <c r="B24" s="20"/>
      <c r="C24" s="14"/>
    </row>
    <row r="25" spans="1:6" ht="30" customHeight="1" x14ac:dyDescent="0.25">
      <c r="A25" s="21"/>
      <c r="B25" s="22"/>
      <c r="C25" s="16"/>
      <c r="D25" s="16"/>
      <c r="E25" s="16"/>
      <c r="F25" s="16"/>
    </row>
    <row r="26" spans="1:6" ht="30" customHeight="1" x14ac:dyDescent="0.25">
      <c r="A26" s="20"/>
      <c r="B26" s="20"/>
      <c r="C26" s="16"/>
      <c r="D26" s="16"/>
      <c r="E26" s="16"/>
      <c r="F26" s="16"/>
    </row>
    <row r="27" spans="1:6" ht="30" customHeight="1" x14ac:dyDescent="0.25">
      <c r="A27" s="21"/>
      <c r="B27" s="20"/>
      <c r="C27" s="16"/>
      <c r="D27" s="16"/>
      <c r="E27" s="16"/>
      <c r="F27" s="16"/>
    </row>
    <row r="28" spans="1:6" ht="30" customHeight="1" x14ac:dyDescent="0.25">
      <c r="A28" s="21"/>
      <c r="B28" s="22"/>
      <c r="C28" s="16"/>
      <c r="D28" s="16"/>
      <c r="E28" s="16"/>
      <c r="F28" s="16"/>
    </row>
    <row r="29" spans="1:6" ht="30" customHeight="1" x14ac:dyDescent="0.25">
      <c r="A29" s="21"/>
      <c r="B29" s="20"/>
      <c r="C29" s="16"/>
      <c r="D29" s="16"/>
      <c r="E29" s="16"/>
      <c r="F29" s="16"/>
    </row>
    <row r="30" spans="1:6" ht="30" customHeight="1" x14ac:dyDescent="0.25">
      <c r="A30" s="21"/>
      <c r="B30" s="22"/>
      <c r="C30" s="16"/>
      <c r="D30" s="16"/>
      <c r="E30" s="16"/>
      <c r="F30" s="16"/>
    </row>
    <row r="31" spans="1:6" ht="30" customHeight="1" x14ac:dyDescent="0.25">
      <c r="A31" s="21"/>
      <c r="B31" s="22"/>
      <c r="C31" s="16"/>
      <c r="D31" s="16"/>
      <c r="E31" s="16"/>
      <c r="F31" s="16"/>
    </row>
    <row r="32" spans="1:6" ht="30" customHeight="1" x14ac:dyDescent="0.25">
      <c r="A32" s="21"/>
      <c r="B32" s="22"/>
      <c r="C32" s="16"/>
      <c r="D32" s="16"/>
      <c r="E32" s="16"/>
      <c r="F32" s="16"/>
    </row>
    <row r="33" spans="1:4" ht="30" customHeight="1" x14ac:dyDescent="0.25">
      <c r="A33" s="20"/>
      <c r="B33" s="20"/>
      <c r="C33" s="14"/>
      <c r="D33" s="16"/>
    </row>
    <row r="34" spans="1:4" ht="30" customHeight="1" x14ac:dyDescent="0.25">
      <c r="A34" s="21"/>
      <c r="B34" s="20"/>
      <c r="C34" s="14"/>
    </row>
    <row r="35" spans="1:4" ht="30" customHeight="1" x14ac:dyDescent="0.25">
      <c r="A35" s="21"/>
      <c r="B35" s="22"/>
      <c r="C35" s="14"/>
    </row>
    <row r="36" spans="1:4" ht="30" customHeight="1" x14ac:dyDescent="0.25">
      <c r="A36" s="21"/>
      <c r="B36" s="20"/>
      <c r="C36" s="14"/>
    </row>
    <row r="37" spans="1:4" ht="30" customHeight="1" x14ac:dyDescent="0.25">
      <c r="A37" s="21"/>
      <c r="B37" s="22"/>
      <c r="C37" s="14"/>
      <c r="D37" s="16"/>
    </row>
    <row r="38" spans="1:4" ht="30" customHeight="1" x14ac:dyDescent="0.25">
      <c r="A38" s="20"/>
      <c r="B38" s="20"/>
      <c r="C38" s="14"/>
    </row>
    <row r="39" spans="1:4" ht="30" customHeight="1" x14ac:dyDescent="0.25">
      <c r="A39" s="20"/>
      <c r="B39" s="20"/>
      <c r="C39" s="14"/>
    </row>
    <row r="40" spans="1:4" ht="30" customHeight="1" x14ac:dyDescent="0.25">
      <c r="A40" s="21"/>
      <c r="B40" s="20"/>
      <c r="C40" s="14"/>
    </row>
    <row r="41" spans="1:4" ht="30" customHeight="1" x14ac:dyDescent="0.25">
      <c r="A41" s="21"/>
      <c r="B41" s="22"/>
      <c r="C41" s="14"/>
      <c r="D41" s="16"/>
    </row>
    <row r="42" spans="1:4" ht="30" customHeight="1" x14ac:dyDescent="0.25">
      <c r="A42" s="21"/>
      <c r="B42" s="20"/>
      <c r="C42" s="14"/>
    </row>
    <row r="43" spans="1:4" ht="30" customHeight="1" x14ac:dyDescent="0.25">
      <c r="A43" s="21"/>
      <c r="B43" s="22"/>
      <c r="C43" s="14"/>
    </row>
    <row r="44" spans="1:4" ht="30" customHeight="1" x14ac:dyDescent="0.25">
      <c r="A44" s="20"/>
      <c r="B44" s="20"/>
      <c r="C44" s="14"/>
    </row>
    <row r="45" spans="1:4" ht="30" customHeight="1" x14ac:dyDescent="0.25">
      <c r="A45" s="20"/>
      <c r="B45" s="20"/>
      <c r="C45" s="14"/>
      <c r="D45" s="16"/>
    </row>
    <row r="46" spans="1:4" ht="30" customHeight="1" x14ac:dyDescent="0.25">
      <c r="A46" s="20"/>
      <c r="B46" s="20"/>
      <c r="C46" s="14"/>
    </row>
    <row r="47" spans="1:4" ht="30" customHeight="1" x14ac:dyDescent="0.25">
      <c r="A47" s="20"/>
      <c r="B47" s="20"/>
      <c r="C47" s="14"/>
    </row>
    <row r="48" spans="1:4" ht="30" customHeight="1" x14ac:dyDescent="0.25">
      <c r="A48" s="20"/>
      <c r="B48" s="20"/>
      <c r="C48" s="14"/>
    </row>
    <row r="49" spans="1:6" ht="30" customHeight="1" x14ac:dyDescent="0.25">
      <c r="A49" s="20"/>
      <c r="B49" s="20"/>
      <c r="C49" s="18"/>
      <c r="D49" s="18"/>
      <c r="E49" s="18"/>
      <c r="F49" s="18"/>
    </row>
    <row r="50" spans="1:6" ht="30" customHeight="1" x14ac:dyDescent="0.25">
      <c r="A50" s="20"/>
      <c r="B50" s="20"/>
    </row>
    <row r="51" spans="1:6" ht="30" customHeight="1" x14ac:dyDescent="0.25">
      <c r="A51" s="21"/>
      <c r="B51" s="20"/>
    </row>
    <row r="52" spans="1:6" ht="30" customHeight="1" x14ac:dyDescent="0.25">
      <c r="A52" s="21"/>
      <c r="B52" s="22"/>
    </row>
    <row r="53" spans="1:6" ht="30" customHeight="1" x14ac:dyDescent="0.25">
      <c r="A53" s="21"/>
      <c r="B53" s="22"/>
      <c r="C53" s="16"/>
      <c r="D53" s="16"/>
      <c r="E53" s="16"/>
      <c r="F53" s="16"/>
    </row>
    <row r="54" spans="1:6" ht="30" customHeight="1" x14ac:dyDescent="0.25">
      <c r="A54" s="21"/>
      <c r="B54" s="20"/>
      <c r="C54" s="16"/>
      <c r="D54" s="16"/>
      <c r="E54" s="16"/>
      <c r="F54" s="16"/>
    </row>
    <row r="55" spans="1:6" ht="30" customHeight="1" x14ac:dyDescent="0.25">
      <c r="A55" s="21"/>
      <c r="B55" s="22"/>
      <c r="C55" s="16"/>
      <c r="D55" s="16"/>
      <c r="E55" s="16"/>
      <c r="F55" s="16"/>
    </row>
    <row r="56" spans="1:6" ht="30" customHeight="1" x14ac:dyDescent="0.25">
      <c r="A56" s="21"/>
      <c r="B56" s="20"/>
      <c r="C56" s="16"/>
      <c r="D56" s="16"/>
      <c r="E56" s="16"/>
      <c r="F56" s="16"/>
    </row>
    <row r="57" spans="1:6" ht="30" customHeight="1" x14ac:dyDescent="0.25">
      <c r="A57" s="21"/>
      <c r="B57" s="22"/>
      <c r="C57" s="16"/>
      <c r="D57" s="16"/>
      <c r="E57" s="16"/>
      <c r="F57" s="16"/>
    </row>
    <row r="58" spans="1:6" ht="30" customHeight="1" x14ac:dyDescent="0.25">
      <c r="A58" s="21"/>
      <c r="B58" s="22"/>
      <c r="C58" s="16"/>
      <c r="D58" s="16"/>
      <c r="E58" s="16"/>
      <c r="F58" s="16"/>
    </row>
    <row r="59" spans="1:6" ht="30" customHeight="1" x14ac:dyDescent="0.25">
      <c r="A59" s="21"/>
      <c r="B59" s="20"/>
      <c r="C59" s="16"/>
      <c r="D59" s="16"/>
      <c r="E59" s="16"/>
      <c r="F59" s="16"/>
    </row>
    <row r="60" spans="1:6" ht="30" customHeight="1" x14ac:dyDescent="0.25">
      <c r="A60" s="21"/>
      <c r="B60" s="22"/>
      <c r="C60" s="16"/>
      <c r="D60" s="16"/>
      <c r="E60" s="16"/>
      <c r="F60" s="16"/>
    </row>
    <row r="61" spans="1:6" ht="30" customHeight="1" x14ac:dyDescent="0.25">
      <c r="A61" s="21"/>
      <c r="B61" s="22"/>
      <c r="C61" s="14"/>
      <c r="D61" s="16"/>
      <c r="E61" s="16"/>
      <c r="F61" s="16"/>
    </row>
    <row r="62" spans="1:6" ht="30" customHeight="1" x14ac:dyDescent="0.25">
      <c r="A62" s="21"/>
      <c r="B62" s="20"/>
      <c r="C62" s="14"/>
      <c r="D62" s="16"/>
      <c r="E62" s="16"/>
      <c r="F62" s="16"/>
    </row>
    <row r="63" spans="1:6" ht="30" customHeight="1" x14ac:dyDescent="0.25">
      <c r="A63" s="21"/>
      <c r="B63" s="22"/>
      <c r="C63" s="14"/>
      <c r="D63" s="16"/>
      <c r="E63" s="16"/>
      <c r="F63" s="16"/>
    </row>
    <row r="64" spans="1:6" ht="30" customHeight="1" x14ac:dyDescent="0.25">
      <c r="A64" s="21"/>
      <c r="B64" s="20"/>
      <c r="C64" s="14"/>
      <c r="D64" s="16"/>
      <c r="E64" s="16"/>
      <c r="F64" s="16"/>
    </row>
    <row r="65" spans="1:6" ht="30" customHeight="1" x14ac:dyDescent="0.25">
      <c r="A65" s="21"/>
      <c r="B65" s="22"/>
      <c r="C65" s="14"/>
      <c r="D65" s="16"/>
      <c r="E65" s="16"/>
      <c r="F65" s="16"/>
    </row>
    <row r="66" spans="1:6" ht="30" customHeight="1" x14ac:dyDescent="0.25">
      <c r="A66" s="21"/>
      <c r="B66" s="20"/>
      <c r="C66" s="14"/>
      <c r="D66" s="16"/>
      <c r="E66" s="16"/>
      <c r="F66" s="16"/>
    </row>
    <row r="67" spans="1:6" ht="30" customHeight="1" x14ac:dyDescent="0.25">
      <c r="A67" s="21"/>
      <c r="B67" s="22"/>
      <c r="C67" s="14"/>
      <c r="D67" s="16"/>
      <c r="E67" s="16"/>
      <c r="F67" s="16"/>
    </row>
    <row r="68" spans="1:6" ht="30" customHeight="1" x14ac:dyDescent="0.25">
      <c r="A68" s="21"/>
      <c r="B68" s="20"/>
      <c r="C68" s="14"/>
      <c r="D68" s="16"/>
      <c r="E68" s="16"/>
      <c r="F68" s="16"/>
    </row>
    <row r="69" spans="1:6" ht="30" customHeight="1" x14ac:dyDescent="0.25">
      <c r="A69" s="21"/>
      <c r="B69" s="22"/>
      <c r="C69" s="14"/>
      <c r="D69" s="16"/>
      <c r="E69" s="16"/>
      <c r="F69" s="16"/>
    </row>
    <row r="70" spans="1:6" ht="30" customHeight="1" x14ac:dyDescent="0.25">
      <c r="A70" s="20"/>
      <c r="B70" s="20"/>
      <c r="C70" s="14"/>
      <c r="D70" s="16"/>
      <c r="E70" s="16"/>
      <c r="F70" s="16"/>
    </row>
    <row r="71" spans="1:6" ht="30" customHeight="1" x14ac:dyDescent="0.25">
      <c r="A71" s="20"/>
      <c r="B71" s="20"/>
      <c r="C71" s="14"/>
      <c r="D71" s="16"/>
      <c r="E71" s="16"/>
      <c r="F71" s="16"/>
    </row>
    <row r="72" spans="1:6" ht="30" customHeight="1" x14ac:dyDescent="0.25">
      <c r="A72" s="20"/>
      <c r="B72" s="20"/>
      <c r="C72" s="14"/>
      <c r="D72" s="16"/>
      <c r="E72" s="16"/>
      <c r="F72" s="16"/>
    </row>
    <row r="73" spans="1:6" ht="30" customHeight="1" x14ac:dyDescent="0.25">
      <c r="A73" s="20"/>
      <c r="B73" s="20"/>
      <c r="C73" s="14"/>
      <c r="D73" s="16"/>
      <c r="E73" s="16"/>
      <c r="F73" s="16"/>
    </row>
    <row r="74" spans="1:6" ht="30" customHeight="1" x14ac:dyDescent="0.25">
      <c r="A74" s="21"/>
      <c r="B74" s="20"/>
      <c r="C74" s="14"/>
      <c r="D74" s="16"/>
      <c r="E74" s="16"/>
      <c r="F74" s="16"/>
    </row>
    <row r="75" spans="1:6" ht="30" customHeight="1" x14ac:dyDescent="0.25">
      <c r="A75" s="21"/>
      <c r="B75" s="22"/>
      <c r="C75" s="14"/>
      <c r="D75" s="16"/>
      <c r="E75" s="16"/>
      <c r="F75" s="16"/>
    </row>
    <row r="76" spans="1:6" ht="30" customHeight="1" x14ac:dyDescent="0.25">
      <c r="A76" s="20"/>
      <c r="B76" s="20"/>
      <c r="C76" s="14"/>
      <c r="D76" s="16"/>
    </row>
    <row r="77" spans="1:6" ht="30" customHeight="1" x14ac:dyDescent="0.25">
      <c r="A77" s="21"/>
      <c r="B77" s="20"/>
      <c r="C77" s="14"/>
    </row>
    <row r="78" spans="1:6" ht="30" customHeight="1" x14ac:dyDescent="0.25">
      <c r="A78" s="21"/>
      <c r="B78" s="22"/>
      <c r="C78" s="14"/>
    </row>
    <row r="79" spans="1:6" ht="30" customHeight="1" x14ac:dyDescent="0.25">
      <c r="A79" s="21"/>
      <c r="B79" s="22"/>
      <c r="C79" s="14"/>
    </row>
    <row r="80" spans="1:6" ht="30" customHeight="1" x14ac:dyDescent="0.25">
      <c r="A80" s="20"/>
      <c r="B80" s="20"/>
      <c r="C80" s="14"/>
    </row>
    <row r="81" spans="1:3" ht="30" customHeight="1" x14ac:dyDescent="0.25">
      <c r="A81" s="20"/>
      <c r="B81" s="20"/>
      <c r="C81" s="14"/>
    </row>
    <row r="82" spans="1:3" ht="30" customHeight="1" x14ac:dyDescent="0.25">
      <c r="A82" s="20"/>
      <c r="B82" s="20"/>
      <c r="C82" s="14"/>
    </row>
    <row r="83" spans="1:3" ht="30" customHeight="1" x14ac:dyDescent="0.25">
      <c r="A83" s="20"/>
      <c r="B83" s="20"/>
    </row>
    <row r="84" spans="1:3" ht="30" customHeight="1" x14ac:dyDescent="0.25">
      <c r="A84" s="20"/>
      <c r="B84" s="20"/>
    </row>
    <row r="85" spans="1:3" ht="30" customHeight="1" x14ac:dyDescent="0.25">
      <c r="A85" s="20"/>
      <c r="B85" s="20"/>
    </row>
    <row r="86" spans="1:3" ht="30" customHeight="1" x14ac:dyDescent="0.25">
      <c r="A86" s="20"/>
      <c r="B86" s="20"/>
    </row>
    <row r="87" spans="1:3" ht="30" customHeight="1" x14ac:dyDescent="0.25">
      <c r="A87" s="20"/>
      <c r="B87" s="20"/>
    </row>
    <row r="88" spans="1:3" ht="30" customHeight="1" x14ac:dyDescent="0.25">
      <c r="A88" s="21"/>
      <c r="B88" s="20"/>
    </row>
    <row r="89" spans="1:3" ht="30" customHeight="1" x14ac:dyDescent="0.25">
      <c r="A89" s="21"/>
      <c r="B89" s="22"/>
    </row>
    <row r="90" spans="1:3" ht="30" customHeight="1" x14ac:dyDescent="0.25">
      <c r="A90" s="20"/>
      <c r="B90" s="20"/>
    </row>
    <row r="91" spans="1:3" ht="30" customHeight="1" x14ac:dyDescent="0.25">
      <c r="A91" s="20"/>
      <c r="B91" s="20"/>
    </row>
    <row r="92" spans="1:3" ht="30" customHeight="1" x14ac:dyDescent="0.25">
      <c r="A92" s="20"/>
      <c r="B92" s="20"/>
    </row>
    <row r="93" spans="1:3" ht="30" customHeight="1" x14ac:dyDescent="0.25">
      <c r="A93" s="20"/>
      <c r="B93" s="20"/>
    </row>
    <row r="94" spans="1:3" ht="30" customHeight="1" x14ac:dyDescent="0.25">
      <c r="A94" s="21"/>
      <c r="B94" s="20"/>
    </row>
    <row r="95" spans="1:3" ht="30" customHeight="1" x14ac:dyDescent="0.25">
      <c r="A95" s="21"/>
      <c r="B95" s="22"/>
    </row>
    <row r="96" spans="1:3" ht="30" customHeight="1" x14ac:dyDescent="0.25">
      <c r="A96" s="20"/>
      <c r="B96" s="20"/>
    </row>
    <row r="97" spans="1:2" ht="30" customHeight="1" x14ac:dyDescent="0.25">
      <c r="A97" s="20"/>
      <c r="B97" s="20"/>
    </row>
    <row r="98" spans="1:2" ht="30" customHeight="1" x14ac:dyDescent="0.25">
      <c r="A98" s="21"/>
      <c r="B98" s="20"/>
    </row>
    <row r="99" spans="1:2" ht="30" customHeight="1" x14ac:dyDescent="0.25">
      <c r="A99" s="21"/>
      <c r="B99" s="22"/>
    </row>
    <row r="100" spans="1:2" ht="30" customHeight="1" x14ac:dyDescent="0.25">
      <c r="A100" s="21"/>
      <c r="B100" s="22"/>
    </row>
    <row r="101" spans="1:2" ht="30" customHeight="1" x14ac:dyDescent="0.25">
      <c r="A101" s="21"/>
      <c r="B101" s="20"/>
    </row>
    <row r="102" spans="1:2" ht="30" customHeight="1" x14ac:dyDescent="0.25">
      <c r="A102" s="21"/>
      <c r="B102" s="22"/>
    </row>
    <row r="103" spans="1:2" ht="30" customHeight="1" x14ac:dyDescent="0.25">
      <c r="A103" s="20"/>
      <c r="B103" s="20"/>
    </row>
    <row r="104" spans="1:2" ht="30" customHeight="1" x14ac:dyDescent="0.25">
      <c r="A104" s="21"/>
      <c r="B104" s="20"/>
    </row>
    <row r="105" spans="1:2" ht="30" customHeight="1" x14ac:dyDescent="0.25">
      <c r="A105" s="21"/>
      <c r="B105" s="22"/>
    </row>
    <row r="106" spans="1:2" ht="30" customHeight="1" x14ac:dyDescent="0.25">
      <c r="A106" s="20"/>
      <c r="B106" s="20"/>
    </row>
    <row r="107" spans="1:2" ht="30" customHeight="1" x14ac:dyDescent="0.25">
      <c r="A107" s="21"/>
      <c r="B107" s="20"/>
    </row>
    <row r="108" spans="1:2" ht="30" customHeight="1" x14ac:dyDescent="0.25">
      <c r="A108" s="21"/>
      <c r="B108" s="22"/>
    </row>
    <row r="109" spans="1:2" ht="30" customHeight="1" x14ac:dyDescent="0.25">
      <c r="A109" s="21"/>
      <c r="B109" s="20"/>
    </row>
    <row r="110" spans="1:2" ht="30" customHeight="1" x14ac:dyDescent="0.25">
      <c r="A110" s="21"/>
      <c r="B110" s="22"/>
    </row>
    <row r="111" spans="1:2" ht="30" customHeight="1" x14ac:dyDescent="0.25">
      <c r="A111" s="21"/>
      <c r="B111" s="22"/>
    </row>
    <row r="112" spans="1:2" ht="30" customHeight="1" x14ac:dyDescent="0.25">
      <c r="A112" s="21"/>
      <c r="B112" s="20"/>
    </row>
    <row r="113" spans="1:2" ht="30" customHeight="1" x14ac:dyDescent="0.25">
      <c r="A113" s="21"/>
      <c r="B113" s="22"/>
    </row>
    <row r="114" spans="1:2" ht="30" customHeight="1" x14ac:dyDescent="0.25">
      <c r="A114" s="21"/>
      <c r="B114" s="22"/>
    </row>
    <row r="115" spans="1:2" ht="30" customHeight="1" x14ac:dyDescent="0.25">
      <c r="A115" s="21"/>
      <c r="B115" s="20"/>
    </row>
    <row r="116" spans="1:2" ht="30" customHeight="1" x14ac:dyDescent="0.25">
      <c r="A116" s="21"/>
      <c r="B116" s="22"/>
    </row>
    <row r="117" spans="1:2" ht="30" customHeight="1" x14ac:dyDescent="0.25">
      <c r="A117" s="21"/>
      <c r="B117" s="20"/>
    </row>
    <row r="118" spans="1:2" ht="30" customHeight="1" x14ac:dyDescent="0.25">
      <c r="A118" s="21"/>
      <c r="B118" s="22"/>
    </row>
    <row r="119" spans="1:2" ht="30" customHeight="1" x14ac:dyDescent="0.25">
      <c r="A119" s="21"/>
      <c r="B119" s="20"/>
    </row>
    <row r="120" spans="1:2" ht="30" customHeight="1" x14ac:dyDescent="0.25">
      <c r="A120" s="21"/>
      <c r="B120" s="22"/>
    </row>
    <row r="121" spans="1:2" ht="30" customHeight="1" x14ac:dyDescent="0.25">
      <c r="A121" s="21"/>
      <c r="B121" s="22"/>
    </row>
    <row r="122" spans="1:2" ht="30" customHeight="1" x14ac:dyDescent="0.25">
      <c r="A122" s="21"/>
      <c r="B122" s="20"/>
    </row>
    <row r="123" spans="1:2" ht="30" customHeight="1" x14ac:dyDescent="0.25">
      <c r="A123" s="21"/>
      <c r="B123" s="22"/>
    </row>
    <row r="124" spans="1:2" ht="30" customHeight="1" x14ac:dyDescent="0.25">
      <c r="A124" s="21"/>
      <c r="B124" s="20"/>
    </row>
    <row r="125" spans="1:2" ht="30" customHeight="1" x14ac:dyDescent="0.25">
      <c r="A125" s="21"/>
      <c r="B125" s="22"/>
    </row>
    <row r="126" spans="1:2" ht="30" customHeight="1" x14ac:dyDescent="0.25">
      <c r="A126" s="21"/>
      <c r="B126" s="20"/>
    </row>
    <row r="127" spans="1:2" ht="30" customHeight="1" x14ac:dyDescent="0.25">
      <c r="A127" s="21"/>
      <c r="B127" s="22"/>
    </row>
    <row r="128" spans="1:2" ht="30" customHeight="1" x14ac:dyDescent="0.25">
      <c r="A128" s="21"/>
      <c r="B128" s="22"/>
    </row>
    <row r="129" spans="1:2" ht="30" customHeight="1" x14ac:dyDescent="0.25">
      <c r="A129" s="20"/>
      <c r="B129" s="20"/>
    </row>
    <row r="130" spans="1:2" ht="30" customHeight="1" x14ac:dyDescent="0.25">
      <c r="A130" s="21"/>
      <c r="B130" s="20"/>
    </row>
    <row r="131" spans="1:2" ht="30" customHeight="1" x14ac:dyDescent="0.25">
      <c r="A131" s="21"/>
      <c r="B131" s="20"/>
    </row>
    <row r="132" spans="1:2" ht="30" customHeight="1" x14ac:dyDescent="0.25">
      <c r="A132" s="20"/>
      <c r="B132" s="20"/>
    </row>
    <row r="133" spans="1:2" ht="30" customHeight="1" x14ac:dyDescent="0.25">
      <c r="A133" s="20"/>
      <c r="B133" s="20"/>
    </row>
    <row r="134" spans="1:2" ht="30" customHeight="1" x14ac:dyDescent="0.25">
      <c r="A134" s="20"/>
      <c r="B134" s="20"/>
    </row>
    <row r="135" spans="1:2" ht="30" customHeight="1" x14ac:dyDescent="0.25">
      <c r="A135" s="20"/>
      <c r="B135" s="20"/>
    </row>
    <row r="136" spans="1:2" ht="30" customHeight="1" x14ac:dyDescent="0.25">
      <c r="A136" s="20"/>
      <c r="B136" s="20"/>
    </row>
    <row r="137" spans="1:2" ht="30" customHeight="1" x14ac:dyDescent="0.25">
      <c r="A137" s="20"/>
      <c r="B137" s="20"/>
    </row>
    <row r="138" spans="1:2" ht="30" customHeight="1" x14ac:dyDescent="0.25">
      <c r="A138" s="21"/>
      <c r="B138" s="20"/>
    </row>
    <row r="139" spans="1:2" ht="30" customHeight="1" x14ac:dyDescent="0.25">
      <c r="A139" s="21"/>
      <c r="B139" s="22"/>
    </row>
    <row r="140" spans="1:2" ht="30" customHeight="1" x14ac:dyDescent="0.25">
      <c r="A140" s="21"/>
      <c r="B140" s="20"/>
    </row>
    <row r="141" spans="1:2" ht="30" customHeight="1" x14ac:dyDescent="0.25">
      <c r="A141" s="21"/>
      <c r="B141" s="22"/>
    </row>
  </sheetData>
  <customSheetViews>
    <customSheetView guid="{6425AD40-BB5F-4DDC-B7E5-93EC90B05160}"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A19:B19"/>
    <mergeCell ref="B14:E14"/>
    <mergeCell ref="A13:A14"/>
    <mergeCell ref="B16:E16"/>
    <mergeCell ref="A15:A16"/>
  </mergeCells>
  <hyperlinks>
    <hyperlink ref="D10" location="Inhalt!A1" display="Zurück zum Inhaltsverzeichnis" xr:uid="{00000000-0004-0000-3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17"/>
  <dimension ref="A1:EC138"/>
  <sheetViews>
    <sheetView workbookViewId="0"/>
  </sheetViews>
  <sheetFormatPr baseColWidth="10" defaultColWidth="9.140625" defaultRowHeight="15" x14ac:dyDescent="0.25"/>
  <cols>
    <col min="1" max="1" width="3.42578125" customWidth="1"/>
    <col min="2" max="2" width="5.85546875" customWidth="1"/>
    <col min="3" max="133" width="1" customWidth="1"/>
  </cols>
  <sheetData>
    <row r="1" spans="2:129" x14ac:dyDescent="0.25">
      <c r="B1" s="36"/>
    </row>
    <row r="2" spans="2:129" ht="18.75" x14ac:dyDescent="0.3">
      <c r="B2" s="3"/>
      <c r="C2" s="4"/>
      <c r="D2" s="4"/>
      <c r="E2" s="4"/>
      <c r="F2" s="4"/>
      <c r="G2" s="4"/>
    </row>
    <row r="3" spans="2:129" ht="18" x14ac:dyDescent="0.25">
      <c r="B3" s="62" t="s">
        <v>1239</v>
      </c>
      <c r="C3" s="74"/>
      <c r="D3" s="62"/>
      <c r="E3" s="74"/>
      <c r="F3" s="62"/>
      <c r="G3" s="62"/>
      <c r="H3" s="62"/>
      <c r="I3" s="74"/>
      <c r="J3" s="74"/>
      <c r="K3" s="74"/>
    </row>
    <row r="4" spans="2:129" ht="18" x14ac:dyDescent="0.25">
      <c r="B4" s="36" t="s">
        <v>722</v>
      </c>
      <c r="C4" s="74"/>
      <c r="D4" s="62"/>
      <c r="E4" s="62"/>
      <c r="F4" s="74"/>
      <c r="G4" s="74"/>
      <c r="H4" s="74"/>
      <c r="I4" s="74"/>
      <c r="J4" s="74"/>
      <c r="K4" s="153"/>
    </row>
    <row r="5" spans="2:129" ht="15.75" x14ac:dyDescent="0.25">
      <c r="B5" s="6"/>
      <c r="C5" s="74"/>
      <c r="D5" s="6"/>
      <c r="E5" s="6"/>
      <c r="F5" s="74"/>
      <c r="G5" s="74"/>
      <c r="H5" s="74"/>
      <c r="I5" s="74"/>
      <c r="J5" s="74"/>
      <c r="K5" s="153"/>
    </row>
    <row r="6" spans="2:129" ht="15.75" x14ac:dyDescent="0.25">
      <c r="B6" s="74"/>
      <c r="C6" s="74"/>
      <c r="D6" s="6"/>
      <c r="E6" s="6"/>
      <c r="F6" s="74"/>
      <c r="G6" s="74"/>
      <c r="H6" s="74"/>
      <c r="I6" s="74"/>
      <c r="J6" s="74"/>
      <c r="K6" s="44"/>
      <c r="L6" s="144"/>
      <c r="M6" s="144"/>
    </row>
    <row r="7" spans="2:129" ht="15.75" x14ac:dyDescent="0.25">
      <c r="B7" s="206" t="s">
        <v>986</v>
      </c>
      <c r="C7" s="77"/>
      <c r="D7" s="206"/>
      <c r="E7" s="206"/>
      <c r="F7" s="77"/>
      <c r="G7" s="77"/>
      <c r="H7" s="7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CY7" s="41"/>
      <c r="CZ7" s="144"/>
      <c r="DA7" s="144"/>
    </row>
    <row r="8" spans="2:129" x14ac:dyDescent="0.25">
      <c r="B8" s="1099" t="s">
        <v>3415</v>
      </c>
      <c r="C8" s="556"/>
      <c r="D8" s="557"/>
      <c r="E8" s="557"/>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30"/>
      <c r="AI8" s="530"/>
      <c r="AJ8" s="530"/>
      <c r="AK8" s="530"/>
      <c r="AL8" s="530"/>
      <c r="AM8" s="530"/>
      <c r="AN8" s="530"/>
      <c r="AO8" s="530"/>
      <c r="AP8" s="530"/>
      <c r="AQ8" s="530"/>
      <c r="AR8" s="530"/>
      <c r="AS8" s="530"/>
      <c r="AT8" s="530"/>
      <c r="AU8" s="530"/>
      <c r="AV8" s="530"/>
      <c r="AW8" s="530"/>
      <c r="AX8" s="530"/>
      <c r="AY8" s="530"/>
      <c r="AZ8" s="530"/>
      <c r="BA8" s="530"/>
      <c r="BB8" s="530"/>
      <c r="BC8" s="530"/>
      <c r="BD8" s="530"/>
      <c r="BE8" s="530"/>
      <c r="BF8" s="530"/>
      <c r="BG8" s="530"/>
      <c r="BH8" s="530"/>
      <c r="BI8" s="530"/>
      <c r="BJ8" s="530"/>
      <c r="BK8" s="530"/>
      <c r="BL8" s="530"/>
      <c r="BM8" s="530"/>
      <c r="BN8" s="530"/>
      <c r="BO8" s="530"/>
      <c r="BP8" s="530"/>
      <c r="BQ8" s="530"/>
      <c r="BR8" s="530"/>
      <c r="BS8" s="530"/>
      <c r="BT8" s="530"/>
      <c r="BU8" s="530"/>
      <c r="BV8" s="530"/>
      <c r="BW8" s="530"/>
      <c r="BX8" s="530"/>
      <c r="BY8" s="530"/>
      <c r="BZ8" s="530"/>
      <c r="CA8" s="530"/>
      <c r="CY8" s="41" t="str">
        <f>Inhalt!$C$7</f>
        <v>V. OncoBox: N1.1.1 (231215)</v>
      </c>
      <c r="CZ8" s="144"/>
      <c r="DA8" s="144"/>
    </row>
    <row r="9" spans="2:129" ht="15.75" x14ac:dyDescent="0.25">
      <c r="C9" s="74"/>
      <c r="D9" s="74"/>
      <c r="E9" s="74"/>
      <c r="F9" s="74"/>
      <c r="G9" s="74"/>
      <c r="H9" s="74"/>
      <c r="I9" s="6"/>
      <c r="J9" s="6"/>
      <c r="CY9" s="41" t="str">
        <f>Inhalt!$C$8</f>
        <v>V. Spezifikation: N1.1.1 (231215)</v>
      </c>
      <c r="CZ9" s="144"/>
      <c r="DA9" s="144"/>
    </row>
    <row r="10" spans="2:129" ht="30" customHeight="1" x14ac:dyDescent="0.25">
      <c r="C10" s="74"/>
      <c r="D10" s="74"/>
      <c r="E10" s="74"/>
      <c r="F10" s="74"/>
      <c r="G10" s="74"/>
      <c r="H10" s="74"/>
      <c r="I10" s="74"/>
      <c r="J10" s="74"/>
      <c r="CY10" s="1590" t="s">
        <v>1735</v>
      </c>
      <c r="CZ10" s="1591"/>
      <c r="DA10" s="1591"/>
      <c r="DB10" s="1591"/>
      <c r="DC10" s="1591"/>
      <c r="DD10" s="1591"/>
      <c r="DE10" s="1591"/>
      <c r="DF10" s="1591"/>
      <c r="DG10" s="1591"/>
      <c r="DH10" s="1591"/>
      <c r="DI10" s="1591"/>
      <c r="DJ10" s="1591"/>
      <c r="DK10" s="1591"/>
      <c r="DL10" s="1591"/>
      <c r="DM10" s="1591"/>
      <c r="DN10" s="1591"/>
      <c r="DO10" s="1591"/>
      <c r="DP10" s="1591"/>
      <c r="DQ10" s="1591"/>
      <c r="DR10" s="1591"/>
      <c r="DS10" s="1591"/>
      <c r="DT10" s="1591"/>
      <c r="DU10" s="1591"/>
      <c r="DV10" s="1591"/>
      <c r="DW10" s="1591"/>
      <c r="DX10" s="1591"/>
      <c r="DY10" s="1591"/>
    </row>
    <row r="11" spans="2:129" ht="7.5" customHeight="1" x14ac:dyDescent="0.25"/>
    <row r="12" spans="2:129" ht="15" customHeight="1" x14ac:dyDescent="0.25">
      <c r="B12" s="2173" t="s">
        <v>896</v>
      </c>
      <c r="C12" s="2173"/>
      <c r="D12" s="2173"/>
      <c r="E12" s="2173"/>
      <c r="F12" s="2173"/>
      <c r="G12" s="2173"/>
      <c r="H12" s="2173"/>
      <c r="I12" s="2173"/>
      <c r="J12" s="2173"/>
      <c r="K12" s="2173"/>
      <c r="L12" s="2173"/>
      <c r="M12" s="2173"/>
      <c r="N12" s="2173"/>
      <c r="O12" s="41"/>
      <c r="P12" s="41"/>
      <c r="Q12" s="41" t="s">
        <v>915</v>
      </c>
      <c r="R12" s="41"/>
      <c r="S12" s="41"/>
      <c r="T12" s="41"/>
      <c r="U12" s="41"/>
      <c r="V12" s="41"/>
      <c r="W12" s="41"/>
      <c r="X12" s="41"/>
      <c r="Y12" s="41"/>
      <c r="Z12" s="41"/>
      <c r="AA12" s="41"/>
      <c r="AB12" s="41"/>
      <c r="AC12" s="41"/>
      <c r="AD12" s="41"/>
      <c r="AE12" s="41"/>
      <c r="AF12" s="41"/>
      <c r="AG12" s="41"/>
      <c r="AH12" s="464"/>
      <c r="AI12" s="464"/>
    </row>
    <row r="13" spans="2:129" x14ac:dyDescent="0.25">
      <c r="B13" s="548" t="s">
        <v>900</v>
      </c>
      <c r="C13" s="548"/>
      <c r="D13" s="548"/>
      <c r="E13" s="548"/>
      <c r="F13" s="548"/>
      <c r="G13" s="548"/>
      <c r="H13" s="548"/>
      <c r="I13" s="548"/>
      <c r="J13" s="41"/>
      <c r="K13" s="41"/>
      <c r="L13" s="41"/>
      <c r="M13" s="41"/>
      <c r="N13" s="41"/>
      <c r="O13" s="41"/>
      <c r="P13" s="41"/>
      <c r="Q13" s="41" t="s">
        <v>916</v>
      </c>
      <c r="R13" s="41"/>
      <c r="S13" s="41"/>
      <c r="T13" s="41"/>
      <c r="U13" s="529"/>
      <c r="V13" s="529"/>
      <c r="W13" s="41"/>
      <c r="X13" s="529"/>
      <c r="Y13" s="529"/>
      <c r="Z13" s="529"/>
      <c r="AA13" s="529"/>
      <c r="AB13" s="529"/>
      <c r="AC13" s="529"/>
      <c r="AD13" s="529"/>
      <c r="AE13" s="41"/>
      <c r="AF13" s="41"/>
      <c r="AG13" s="41"/>
      <c r="AH13" s="464"/>
      <c r="AI13" s="464"/>
    </row>
    <row r="14" spans="2:129" x14ac:dyDescent="0.25">
      <c r="B14" s="548" t="s">
        <v>3407</v>
      </c>
      <c r="C14" s="548"/>
      <c r="D14" s="548"/>
      <c r="E14" s="548"/>
      <c r="F14" s="548"/>
      <c r="G14" s="548"/>
      <c r="H14" s="548"/>
      <c r="I14" s="548"/>
      <c r="J14" s="41"/>
      <c r="K14" s="41"/>
      <c r="L14" s="41"/>
      <c r="M14" s="41"/>
      <c r="N14" s="41"/>
      <c r="O14" s="41"/>
      <c r="P14" s="41"/>
      <c r="Q14" s="41" t="s">
        <v>897</v>
      </c>
      <c r="R14" s="41"/>
      <c r="S14" s="41"/>
      <c r="T14" s="41"/>
      <c r="U14" s="529"/>
      <c r="V14" s="529"/>
      <c r="W14" s="41"/>
      <c r="X14" s="529"/>
      <c r="Y14" s="529"/>
      <c r="Z14" s="529"/>
      <c r="AA14" s="529"/>
      <c r="AB14" s="529"/>
      <c r="AC14" s="529"/>
      <c r="AD14" s="529"/>
      <c r="AE14" s="41"/>
      <c r="AF14" s="41"/>
      <c r="AG14" s="41"/>
      <c r="AH14" s="464"/>
      <c r="AI14" s="464"/>
    </row>
    <row r="15" spans="2:129" x14ac:dyDescent="0.25">
      <c r="B15" s="219" t="s">
        <v>898</v>
      </c>
      <c r="C15" s="548"/>
      <c r="D15" s="548"/>
      <c r="E15" s="548"/>
      <c r="F15" s="548"/>
      <c r="G15" s="548"/>
      <c r="H15" s="548"/>
      <c r="I15" s="548"/>
      <c r="J15" s="41"/>
      <c r="K15" s="41"/>
      <c r="L15" s="41"/>
      <c r="M15" s="41"/>
      <c r="N15" s="41"/>
      <c r="O15" s="41"/>
      <c r="P15" s="41"/>
      <c r="Q15" s="41" t="s">
        <v>899</v>
      </c>
      <c r="R15" s="41"/>
      <c r="S15" s="41"/>
      <c r="T15" s="41"/>
      <c r="U15" s="529"/>
      <c r="V15" s="529"/>
      <c r="W15" s="41"/>
      <c r="X15" s="529"/>
      <c r="Y15" s="529"/>
      <c r="Z15" s="529"/>
      <c r="AA15" s="529"/>
      <c r="AB15" s="529"/>
      <c r="AC15" s="529"/>
      <c r="AD15" s="529"/>
      <c r="AE15" s="41"/>
      <c r="AF15" s="41"/>
      <c r="AG15" s="41"/>
      <c r="AH15" s="464"/>
      <c r="AI15" s="464"/>
    </row>
    <row r="16" spans="2:129" ht="3.75" customHeight="1" x14ac:dyDescent="0.25">
      <c r="C16" s="449"/>
      <c r="D16" s="449"/>
      <c r="E16" s="449"/>
      <c r="F16" s="449"/>
      <c r="G16" s="449"/>
      <c r="H16" s="449"/>
      <c r="I16" s="448"/>
      <c r="U16" s="144"/>
      <c r="V16" s="144"/>
      <c r="X16" s="144"/>
      <c r="Y16" s="144"/>
      <c r="Z16" s="144"/>
      <c r="AA16" s="144"/>
      <c r="AB16" s="144"/>
      <c r="AC16" s="144"/>
      <c r="AD16" s="144"/>
    </row>
    <row r="17" spans="1:106" ht="3" customHeight="1" x14ac:dyDescent="0.25">
      <c r="U17" s="144"/>
      <c r="V17" s="144"/>
      <c r="X17" s="144"/>
      <c r="Y17" s="144"/>
      <c r="Z17" s="144"/>
      <c r="AA17" s="144"/>
      <c r="AB17" s="144"/>
      <c r="AC17" s="144"/>
      <c r="AD17" s="144"/>
    </row>
    <row r="18" spans="1:106" ht="3" customHeight="1" x14ac:dyDescent="0.25">
      <c r="A18" s="2195" t="s">
        <v>919</v>
      </c>
      <c r="B18" s="2192">
        <v>100</v>
      </c>
      <c r="C18" s="438"/>
      <c r="D18" s="439"/>
      <c r="E18" s="439"/>
      <c r="F18" s="439"/>
      <c r="G18" s="439"/>
      <c r="H18" s="439"/>
      <c r="I18" s="440"/>
      <c r="J18" s="440"/>
      <c r="K18" s="440"/>
      <c r="L18" s="440"/>
      <c r="M18" s="440"/>
      <c r="N18" s="440"/>
      <c r="O18" s="441"/>
    </row>
    <row r="19" spans="1:106" ht="3" customHeight="1" x14ac:dyDescent="0.25">
      <c r="A19" s="2195"/>
      <c r="B19" s="2193"/>
      <c r="C19" s="451"/>
      <c r="D19" s="18"/>
      <c r="E19" s="18"/>
      <c r="F19" s="18"/>
      <c r="G19" s="18"/>
      <c r="H19" s="18"/>
      <c r="O19" s="452"/>
    </row>
    <row r="20" spans="1:106" ht="3" customHeight="1" x14ac:dyDescent="0.25">
      <c r="A20" s="2195"/>
      <c r="B20" s="2193"/>
      <c r="C20" s="451"/>
      <c r="D20" s="18"/>
      <c r="E20" s="18"/>
      <c r="F20" s="18"/>
      <c r="G20" s="18"/>
      <c r="H20" s="18"/>
      <c r="O20" s="452"/>
    </row>
    <row r="21" spans="1:106" ht="3" customHeight="1" x14ac:dyDescent="0.25">
      <c r="A21" s="2195"/>
      <c r="B21" s="2193"/>
      <c r="C21" s="451"/>
      <c r="D21" s="18"/>
      <c r="E21" s="18"/>
      <c r="F21" s="18"/>
      <c r="G21" s="18"/>
      <c r="H21" s="18"/>
      <c r="O21" s="452"/>
    </row>
    <row r="22" spans="1:106" ht="3" customHeight="1" x14ac:dyDescent="0.25">
      <c r="A22" s="2195"/>
      <c r="B22" s="2194"/>
      <c r="C22" s="451"/>
      <c r="D22" s="18"/>
      <c r="E22" s="18"/>
      <c r="F22" s="18"/>
      <c r="G22" s="18"/>
      <c r="H22" s="18"/>
      <c r="O22" s="452"/>
    </row>
    <row r="23" spans="1:106" ht="3" customHeight="1" x14ac:dyDescent="0.25">
      <c r="A23" s="2195"/>
      <c r="B23" s="2192">
        <v>95</v>
      </c>
      <c r="C23" s="451"/>
      <c r="D23" s="18"/>
      <c r="E23" s="18"/>
      <c r="F23" s="18"/>
      <c r="G23" s="18"/>
      <c r="H23" s="18"/>
      <c r="O23" s="452"/>
    </row>
    <row r="24" spans="1:106" ht="3" customHeight="1" x14ac:dyDescent="0.25">
      <c r="A24" s="2195"/>
      <c r="B24" s="2193"/>
      <c r="C24" s="451"/>
      <c r="D24" s="18"/>
      <c r="E24" s="18"/>
      <c r="F24" s="18"/>
      <c r="G24" s="18"/>
      <c r="H24" s="18"/>
      <c r="O24" s="452"/>
    </row>
    <row r="25" spans="1:106" ht="3" customHeight="1" x14ac:dyDescent="0.25">
      <c r="A25" s="2195"/>
      <c r="B25" s="2193"/>
      <c r="C25" s="451"/>
      <c r="D25" s="18"/>
      <c r="E25" s="18"/>
      <c r="F25" s="18"/>
      <c r="G25" s="18"/>
      <c r="H25" s="18"/>
      <c r="O25" s="452"/>
    </row>
    <row r="26" spans="1:106" ht="3" customHeight="1" x14ac:dyDescent="0.25">
      <c r="A26" s="2195"/>
      <c r="B26" s="2193"/>
      <c r="C26" s="451"/>
      <c r="D26" s="18"/>
      <c r="E26" s="18"/>
      <c r="F26" s="18"/>
      <c r="G26" s="18"/>
      <c r="H26" s="18"/>
      <c r="O26" s="452"/>
      <c r="X26" s="453"/>
      <c r="CP26" s="452"/>
    </row>
    <row r="27" spans="1:106" ht="3" customHeight="1" x14ac:dyDescent="0.25">
      <c r="A27" s="2195"/>
      <c r="B27" s="2194"/>
      <c r="C27" s="451"/>
      <c r="D27" s="18"/>
      <c r="E27" s="18"/>
      <c r="F27" s="18"/>
      <c r="G27" s="18"/>
      <c r="H27" s="18"/>
      <c r="P27" s="440"/>
      <c r="Q27" s="440"/>
      <c r="R27" s="440"/>
      <c r="S27" s="440"/>
      <c r="T27" s="440"/>
      <c r="U27" s="440"/>
      <c r="V27" s="440"/>
      <c r="W27" s="440"/>
      <c r="X27" s="443"/>
      <c r="Y27" s="440"/>
      <c r="Z27" s="440"/>
      <c r="AA27" s="440"/>
      <c r="AB27" s="440"/>
      <c r="AC27" s="440"/>
      <c r="AD27" s="440"/>
      <c r="AE27" s="440"/>
      <c r="AF27" s="440"/>
      <c r="AG27" s="440"/>
      <c r="AH27" s="440"/>
      <c r="AI27" s="440"/>
      <c r="AJ27" s="440"/>
      <c r="AK27" s="440"/>
      <c r="AL27" s="440"/>
      <c r="AM27" s="440"/>
      <c r="AN27" s="440"/>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1"/>
      <c r="CQ27" s="440"/>
      <c r="CR27" s="440"/>
      <c r="CS27" s="440"/>
      <c r="CT27" s="440"/>
      <c r="CU27" s="440"/>
      <c r="CV27" s="440"/>
      <c r="CW27" s="440"/>
      <c r="CX27" s="440"/>
      <c r="CY27" s="440"/>
      <c r="CZ27" s="440"/>
      <c r="DA27" s="440"/>
      <c r="DB27" s="441"/>
    </row>
    <row r="28" spans="1:106" ht="3" customHeight="1" x14ac:dyDescent="0.25">
      <c r="A28" s="2195"/>
      <c r="B28" s="2192">
        <v>90</v>
      </c>
      <c r="C28" s="451"/>
      <c r="D28" s="18"/>
      <c r="E28" s="18"/>
      <c r="F28" s="18"/>
      <c r="G28" s="18"/>
      <c r="H28" s="18"/>
      <c r="DB28" s="452"/>
    </row>
    <row r="29" spans="1:106" ht="3" customHeight="1" x14ac:dyDescent="0.25">
      <c r="A29" s="2195"/>
      <c r="B29" s="2193"/>
      <c r="C29" s="451"/>
      <c r="D29" s="18"/>
      <c r="E29" s="18"/>
      <c r="F29" s="18"/>
      <c r="G29" s="18"/>
      <c r="H29" s="18"/>
      <c r="DB29" s="452"/>
    </row>
    <row r="30" spans="1:106" ht="3" customHeight="1" x14ac:dyDescent="0.25">
      <c r="A30" s="2195"/>
      <c r="B30" s="2193"/>
      <c r="C30" s="451"/>
      <c r="D30" s="18"/>
      <c r="E30" s="18"/>
      <c r="F30" s="18"/>
      <c r="G30" s="18"/>
      <c r="H30" s="18"/>
      <c r="DB30" s="452"/>
    </row>
    <row r="31" spans="1:106" ht="3" customHeight="1" x14ac:dyDescent="0.25">
      <c r="A31" s="2195"/>
      <c r="B31" s="2193"/>
      <c r="C31" s="451"/>
      <c r="D31" s="18"/>
      <c r="E31" s="18"/>
      <c r="F31" s="18"/>
      <c r="G31" s="18"/>
      <c r="H31" s="18"/>
      <c r="DB31" s="452"/>
    </row>
    <row r="32" spans="1:106" ht="3" customHeight="1" x14ac:dyDescent="0.25">
      <c r="A32" s="2195"/>
      <c r="B32" s="2194"/>
      <c r="C32" s="451"/>
      <c r="D32" s="18"/>
      <c r="E32" s="18"/>
      <c r="F32" s="18"/>
      <c r="G32" s="18"/>
      <c r="H32" s="18"/>
      <c r="DB32" s="452"/>
    </row>
    <row r="33" spans="1:119" ht="3" customHeight="1" x14ac:dyDescent="0.25">
      <c r="A33" s="2195"/>
      <c r="B33" s="2192">
        <v>85</v>
      </c>
      <c r="C33" s="451"/>
      <c r="D33" s="18"/>
      <c r="E33" s="18"/>
      <c r="F33" s="18"/>
      <c r="G33" s="18"/>
      <c r="H33" s="18"/>
      <c r="DB33" s="452"/>
    </row>
    <row r="34" spans="1:119" ht="3" customHeight="1" x14ac:dyDescent="0.25">
      <c r="A34" s="2195"/>
      <c r="B34" s="2193"/>
      <c r="C34" s="451"/>
      <c r="D34" s="18"/>
      <c r="E34" s="18"/>
      <c r="F34" s="18"/>
      <c r="G34" s="18"/>
      <c r="H34" s="18"/>
      <c r="DB34" s="452"/>
    </row>
    <row r="35" spans="1:119" ht="3" customHeight="1" x14ac:dyDescent="0.25">
      <c r="A35" s="2195"/>
      <c r="B35" s="2193"/>
      <c r="C35" s="451"/>
      <c r="D35" s="18"/>
      <c r="E35" s="18"/>
      <c r="F35" s="18"/>
      <c r="G35" s="18"/>
      <c r="H35" s="18"/>
      <c r="DB35" s="452"/>
    </row>
    <row r="36" spans="1:119" ht="3" customHeight="1" x14ac:dyDescent="0.25">
      <c r="A36" s="2195"/>
      <c r="B36" s="2193"/>
      <c r="C36" s="451"/>
      <c r="D36" s="18"/>
      <c r="E36" s="18"/>
      <c r="F36" s="18"/>
      <c r="G36" s="18"/>
      <c r="H36" s="18"/>
      <c r="DB36" s="452"/>
    </row>
    <row r="37" spans="1:119" ht="3" customHeight="1" x14ac:dyDescent="0.25">
      <c r="A37" s="2195"/>
      <c r="B37" s="2194"/>
      <c r="C37" s="451"/>
      <c r="D37" s="18"/>
      <c r="E37" s="18"/>
      <c r="F37" s="18"/>
      <c r="G37" s="18"/>
      <c r="H37" s="18"/>
      <c r="DB37" s="452"/>
    </row>
    <row r="38" spans="1:119" ht="3" customHeight="1" x14ac:dyDescent="0.25">
      <c r="A38" s="2195"/>
      <c r="B38" s="2192">
        <v>80</v>
      </c>
      <c r="C38" s="451"/>
      <c r="D38" s="18"/>
      <c r="E38" s="18"/>
      <c r="F38" s="18"/>
      <c r="G38" s="18"/>
      <c r="H38" s="18"/>
      <c r="DB38" s="452"/>
      <c r="DK38" s="243"/>
      <c r="DL38" s="452"/>
    </row>
    <row r="39" spans="1:119" ht="3" customHeight="1" x14ac:dyDescent="0.25">
      <c r="A39" s="2195"/>
      <c r="B39" s="2193"/>
      <c r="C39" s="451"/>
      <c r="D39" s="18"/>
      <c r="E39" s="18"/>
      <c r="F39" s="18"/>
      <c r="G39" s="18"/>
      <c r="H39" s="18"/>
      <c r="DC39" s="440"/>
      <c r="DD39" s="440"/>
      <c r="DE39" s="440"/>
      <c r="DF39" s="440"/>
      <c r="DG39" s="440"/>
      <c r="DH39" s="440"/>
      <c r="DI39" s="440"/>
      <c r="DJ39" s="440"/>
      <c r="DK39" s="440"/>
      <c r="DL39" s="441"/>
      <c r="DM39" s="440"/>
      <c r="DN39" s="441"/>
      <c r="DO39" s="453"/>
    </row>
    <row r="40" spans="1:119" ht="3" customHeight="1" x14ac:dyDescent="0.25">
      <c r="A40" s="2195"/>
      <c r="B40" s="2193"/>
      <c r="C40" s="451"/>
      <c r="D40" s="18"/>
      <c r="E40" s="18"/>
      <c r="F40" s="18"/>
      <c r="G40" s="18"/>
      <c r="H40" s="18"/>
      <c r="DN40" s="452"/>
      <c r="DO40" s="453"/>
    </row>
    <row r="41" spans="1:119" ht="3" customHeight="1" x14ac:dyDescent="0.25">
      <c r="A41" s="2195"/>
      <c r="B41" s="2193"/>
      <c r="C41" s="451"/>
      <c r="D41" s="18"/>
      <c r="E41" s="18"/>
      <c r="F41" s="18"/>
      <c r="G41" s="18"/>
      <c r="H41" s="18"/>
      <c r="DN41" s="452"/>
      <c r="DO41" s="453"/>
    </row>
    <row r="42" spans="1:119" ht="3" customHeight="1" x14ac:dyDescent="0.25">
      <c r="A42" s="2195"/>
      <c r="B42" s="2194"/>
      <c r="C42" s="451"/>
      <c r="D42" s="18"/>
      <c r="E42" s="18"/>
      <c r="F42" s="18"/>
      <c r="G42" s="18"/>
      <c r="H42" s="18"/>
      <c r="DN42" s="452"/>
      <c r="DO42" s="453"/>
    </row>
    <row r="43" spans="1:119" ht="3" customHeight="1" x14ac:dyDescent="0.25">
      <c r="A43" s="2195"/>
      <c r="B43" s="2192">
        <v>75</v>
      </c>
      <c r="C43" s="451"/>
      <c r="D43" s="18"/>
      <c r="E43" s="18"/>
      <c r="F43" s="18"/>
      <c r="G43" s="18"/>
      <c r="H43" s="18"/>
      <c r="DN43" s="452"/>
      <c r="DO43" s="453"/>
    </row>
    <row r="44" spans="1:119" ht="3" customHeight="1" x14ac:dyDescent="0.25">
      <c r="A44" s="2195"/>
      <c r="B44" s="2193"/>
      <c r="C44" s="451"/>
      <c r="D44" s="18"/>
      <c r="E44" s="18"/>
      <c r="F44" s="18"/>
      <c r="G44" s="18"/>
      <c r="H44" s="18"/>
      <c r="DN44" s="452"/>
      <c r="DO44" s="453"/>
    </row>
    <row r="45" spans="1:119" ht="3" customHeight="1" x14ac:dyDescent="0.25">
      <c r="A45" s="2195"/>
      <c r="B45" s="2193"/>
      <c r="C45" s="451"/>
      <c r="D45" s="18"/>
      <c r="E45" s="18"/>
      <c r="F45" s="18"/>
      <c r="G45" s="18"/>
      <c r="H45" s="18"/>
      <c r="DN45" s="452"/>
      <c r="DO45" s="453"/>
    </row>
    <row r="46" spans="1:119" ht="3" customHeight="1" x14ac:dyDescent="0.25">
      <c r="A46" s="2195"/>
      <c r="B46" s="2193"/>
      <c r="C46" s="451"/>
      <c r="D46" s="18"/>
      <c r="E46" s="18"/>
      <c r="F46" s="18"/>
      <c r="G46" s="18"/>
      <c r="H46" s="18"/>
      <c r="DN46" s="452"/>
      <c r="DO46" s="453"/>
    </row>
    <row r="47" spans="1:119" ht="3" customHeight="1" x14ac:dyDescent="0.25">
      <c r="A47" s="2195"/>
      <c r="B47" s="2194"/>
      <c r="C47" s="451"/>
      <c r="D47" s="18"/>
      <c r="E47" s="18"/>
      <c r="F47" s="18"/>
      <c r="G47" s="18"/>
      <c r="H47" s="18"/>
      <c r="DN47" s="452"/>
      <c r="DO47" s="453"/>
    </row>
    <row r="48" spans="1:119" ht="3" customHeight="1" x14ac:dyDescent="0.25">
      <c r="A48" s="2195"/>
      <c r="B48" s="2192">
        <v>70</v>
      </c>
      <c r="C48" s="451"/>
      <c r="D48" s="18"/>
      <c r="E48" s="18"/>
      <c r="F48" s="18"/>
      <c r="G48" s="18"/>
      <c r="H48" s="18"/>
      <c r="DN48" s="452"/>
      <c r="DO48" s="453"/>
    </row>
    <row r="49" spans="1:133" ht="3" customHeight="1" x14ac:dyDescent="0.25">
      <c r="A49" s="2195"/>
      <c r="B49" s="2193"/>
      <c r="C49" s="451"/>
      <c r="D49" s="18"/>
      <c r="E49" s="18"/>
      <c r="F49" s="18"/>
      <c r="G49" s="18"/>
      <c r="H49" s="18"/>
      <c r="DN49" s="452"/>
      <c r="DO49" s="453"/>
    </row>
    <row r="50" spans="1:133" ht="3" customHeight="1" x14ac:dyDescent="0.25">
      <c r="A50" s="2195"/>
      <c r="B50" s="2193"/>
      <c r="C50" s="451"/>
      <c r="D50" s="18"/>
      <c r="E50" s="18"/>
      <c r="F50" s="18"/>
      <c r="G50" s="18"/>
      <c r="H50" s="18"/>
      <c r="DN50" s="452"/>
      <c r="DO50" s="453"/>
      <c r="DQ50" s="456"/>
    </row>
    <row r="51" spans="1:133" ht="3" customHeight="1" x14ac:dyDescent="0.25">
      <c r="A51" s="2195"/>
      <c r="B51" s="2193"/>
      <c r="C51" s="451"/>
      <c r="D51" s="18"/>
      <c r="E51" s="18"/>
      <c r="F51" s="18"/>
      <c r="G51" s="18"/>
      <c r="H51" s="18"/>
      <c r="DN51" s="452"/>
      <c r="DO51" s="454"/>
      <c r="DP51" s="454"/>
      <c r="DQ51" s="437"/>
      <c r="DR51" s="435"/>
      <c r="DS51" s="435"/>
      <c r="DT51" s="453"/>
      <c r="DW51" s="453"/>
    </row>
    <row r="52" spans="1:133" ht="3" customHeight="1" x14ac:dyDescent="0.25">
      <c r="A52" s="2195"/>
      <c r="B52" s="2194"/>
      <c r="C52" s="451"/>
      <c r="D52" s="18"/>
      <c r="E52" s="18"/>
      <c r="F52" s="18"/>
      <c r="G52" s="18"/>
      <c r="H52" s="18"/>
      <c r="DP52" s="453"/>
      <c r="DQ52" s="456"/>
      <c r="DR52" s="436"/>
      <c r="DS52" s="436"/>
      <c r="DT52" s="443"/>
      <c r="DU52" s="440"/>
      <c r="DV52" s="440"/>
      <c r="DW52" s="443"/>
      <c r="DX52" s="440"/>
      <c r="DY52" s="440"/>
      <c r="DZ52" s="440"/>
      <c r="EA52" s="440"/>
      <c r="EB52" s="440"/>
      <c r="EC52" s="440"/>
    </row>
    <row r="53" spans="1:133" ht="3" customHeight="1" x14ac:dyDescent="0.25">
      <c r="A53" s="2195"/>
      <c r="B53" s="2192">
        <v>65</v>
      </c>
      <c r="C53" s="451"/>
      <c r="D53" s="18"/>
      <c r="E53" s="18"/>
      <c r="F53" s="18"/>
      <c r="G53" s="18"/>
      <c r="H53" s="18"/>
      <c r="DQ53" s="456"/>
    </row>
    <row r="54" spans="1:133" ht="3" customHeight="1" x14ac:dyDescent="0.25">
      <c r="A54" s="2195"/>
      <c r="B54" s="2193"/>
      <c r="C54" s="451"/>
      <c r="D54" s="18"/>
      <c r="E54" s="18"/>
      <c r="F54" s="18"/>
      <c r="G54" s="18"/>
      <c r="H54" s="18"/>
    </row>
    <row r="55" spans="1:133" ht="3" customHeight="1" x14ac:dyDescent="0.25">
      <c r="A55" s="2195"/>
      <c r="B55" s="2193"/>
      <c r="C55" s="451"/>
      <c r="D55" s="18"/>
      <c r="E55" s="18"/>
      <c r="F55" s="18"/>
      <c r="G55" s="18"/>
      <c r="H55" s="18"/>
    </row>
    <row r="56" spans="1:133" ht="3" customHeight="1" x14ac:dyDescent="0.25">
      <c r="A56" s="2195"/>
      <c r="B56" s="2193"/>
      <c r="C56" s="451"/>
      <c r="D56" s="18"/>
      <c r="E56" s="18"/>
      <c r="F56" s="18"/>
      <c r="G56" s="18"/>
      <c r="H56" s="18"/>
    </row>
    <row r="57" spans="1:133" ht="3" customHeight="1" x14ac:dyDescent="0.25">
      <c r="A57" s="2195"/>
      <c r="B57" s="2194"/>
      <c r="C57" s="451"/>
      <c r="D57" s="18"/>
      <c r="E57" s="18"/>
      <c r="F57" s="18"/>
      <c r="G57" s="18"/>
      <c r="H57" s="18"/>
    </row>
    <row r="58" spans="1:133" ht="3" customHeight="1" x14ac:dyDescent="0.25">
      <c r="A58" s="2195"/>
      <c r="B58" s="2192">
        <v>60</v>
      </c>
      <c r="C58" s="451"/>
      <c r="D58" s="18"/>
      <c r="E58" s="18"/>
      <c r="F58" s="18"/>
      <c r="G58" s="18"/>
      <c r="H58" s="18"/>
    </row>
    <row r="59" spans="1:133" ht="3" customHeight="1" x14ac:dyDescent="0.25">
      <c r="A59" s="2195"/>
      <c r="B59" s="2193"/>
      <c r="C59" s="451"/>
      <c r="D59" s="18"/>
      <c r="E59" s="18"/>
      <c r="F59" s="18"/>
      <c r="G59" s="18"/>
      <c r="H59" s="18"/>
    </row>
    <row r="60" spans="1:133" ht="3" customHeight="1" x14ac:dyDescent="0.25">
      <c r="A60" s="2195"/>
      <c r="B60" s="2193"/>
      <c r="C60" s="451"/>
      <c r="D60" s="18"/>
      <c r="E60" s="18"/>
      <c r="F60" s="18"/>
      <c r="G60" s="18"/>
      <c r="H60" s="18"/>
    </row>
    <row r="61" spans="1:133" ht="3" customHeight="1" x14ac:dyDescent="0.25">
      <c r="A61" s="2195"/>
      <c r="B61" s="2193"/>
      <c r="C61" s="451"/>
      <c r="D61" s="18"/>
      <c r="E61" s="18"/>
      <c r="F61" s="18"/>
      <c r="G61" s="18"/>
      <c r="H61" s="18"/>
    </row>
    <row r="62" spans="1:133" ht="3" customHeight="1" x14ac:dyDescent="0.25">
      <c r="A62" s="2195"/>
      <c r="B62" s="2194"/>
      <c r="C62" s="451"/>
      <c r="D62" s="18"/>
      <c r="E62" s="18"/>
      <c r="F62" s="18"/>
      <c r="G62" s="18"/>
      <c r="H62" s="18"/>
    </row>
    <row r="63" spans="1:133" ht="3" customHeight="1" x14ac:dyDescent="0.25">
      <c r="A63" s="2195"/>
      <c r="B63" s="2192">
        <v>55</v>
      </c>
      <c r="C63" s="451"/>
      <c r="D63" s="18"/>
      <c r="E63" s="18"/>
      <c r="F63" s="18"/>
      <c r="G63" s="18"/>
      <c r="H63" s="18"/>
    </row>
    <row r="64" spans="1:133" ht="3" customHeight="1" x14ac:dyDescent="0.25">
      <c r="A64" s="2195"/>
      <c r="B64" s="2193"/>
      <c r="C64" s="451"/>
      <c r="D64" s="18"/>
      <c r="E64" s="18"/>
      <c r="F64" s="18"/>
      <c r="G64" s="18"/>
      <c r="H64" s="18"/>
    </row>
    <row r="65" spans="1:32" ht="3" customHeight="1" x14ac:dyDescent="0.25">
      <c r="A65" s="2195"/>
      <c r="B65" s="2193"/>
      <c r="C65" s="451"/>
      <c r="D65" s="18"/>
      <c r="E65" s="18"/>
      <c r="F65" s="18"/>
      <c r="G65" s="18"/>
      <c r="H65" s="18"/>
    </row>
    <row r="66" spans="1:32" ht="3" customHeight="1" x14ac:dyDescent="0.25">
      <c r="A66" s="2195"/>
      <c r="B66" s="2193"/>
      <c r="C66" s="451"/>
      <c r="D66" s="18"/>
      <c r="E66" s="18"/>
      <c r="F66" s="18"/>
      <c r="G66" s="18"/>
      <c r="H66" s="18"/>
    </row>
    <row r="67" spans="1:32" ht="3" customHeight="1" x14ac:dyDescent="0.25">
      <c r="A67" s="2195"/>
      <c r="B67" s="2194"/>
      <c r="C67" s="451"/>
      <c r="D67" s="18"/>
      <c r="E67" s="18"/>
      <c r="F67" s="18"/>
      <c r="G67" s="18"/>
      <c r="H67" s="18"/>
    </row>
    <row r="68" spans="1:32" ht="3" customHeight="1" x14ac:dyDescent="0.25">
      <c r="A68" s="2195"/>
      <c r="B68" s="2192">
        <v>50</v>
      </c>
      <c r="C68" s="451"/>
      <c r="D68" s="18"/>
      <c r="E68" s="18"/>
      <c r="F68" s="18"/>
      <c r="G68" s="18"/>
      <c r="H68" s="18"/>
    </row>
    <row r="69" spans="1:32" ht="3" customHeight="1" x14ac:dyDescent="0.25">
      <c r="A69" s="2195"/>
      <c r="B69" s="2193"/>
      <c r="C69" s="451"/>
      <c r="D69" s="18"/>
      <c r="E69" s="18"/>
      <c r="F69" s="18"/>
      <c r="G69" s="18"/>
      <c r="H69" s="18"/>
    </row>
    <row r="70" spans="1:32" ht="3" customHeight="1" x14ac:dyDescent="0.25">
      <c r="A70" s="2195"/>
      <c r="B70" s="2193"/>
      <c r="C70" s="451"/>
      <c r="D70" s="18"/>
      <c r="E70" s="18"/>
      <c r="F70" s="18"/>
      <c r="G70" s="18"/>
      <c r="H70" s="18"/>
    </row>
    <row r="71" spans="1:32" ht="3" customHeight="1" x14ac:dyDescent="0.25">
      <c r="A71" s="2195"/>
      <c r="B71" s="2193"/>
      <c r="C71" s="451"/>
      <c r="D71" s="18"/>
      <c r="E71" s="18"/>
      <c r="F71" s="18"/>
      <c r="G71" s="18"/>
      <c r="H71" s="18"/>
    </row>
    <row r="72" spans="1:32" ht="3" customHeight="1" x14ac:dyDescent="0.25">
      <c r="A72" s="2195"/>
      <c r="B72" s="2194"/>
      <c r="C72" s="451"/>
      <c r="D72" s="18"/>
      <c r="E72" s="18"/>
      <c r="F72" s="18"/>
      <c r="G72" s="18"/>
      <c r="H72" s="18"/>
    </row>
    <row r="73" spans="1:32" ht="3" customHeight="1" x14ac:dyDescent="0.25">
      <c r="A73" s="2195"/>
      <c r="B73" s="2192">
        <v>45</v>
      </c>
      <c r="C73" s="451"/>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row>
    <row r="74" spans="1:32" ht="3" customHeight="1" x14ac:dyDescent="0.25">
      <c r="A74" s="2195"/>
      <c r="B74" s="2193"/>
      <c r="C74" s="451"/>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row>
    <row r="75" spans="1:32" ht="3" customHeight="1" x14ac:dyDescent="0.25">
      <c r="A75" s="2195"/>
      <c r="B75" s="2193"/>
      <c r="C75" s="451"/>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row>
    <row r="76" spans="1:32" ht="3" customHeight="1" x14ac:dyDescent="0.25">
      <c r="A76" s="2195"/>
      <c r="B76" s="2193"/>
      <c r="C76" s="451"/>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row>
    <row r="77" spans="1:32" ht="3" customHeight="1" x14ac:dyDescent="0.25">
      <c r="A77" s="2195"/>
      <c r="B77" s="2194"/>
      <c r="C77" s="451"/>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row>
    <row r="78" spans="1:32" ht="3" customHeight="1" x14ac:dyDescent="0.25">
      <c r="A78" s="2195"/>
      <c r="B78" s="2192">
        <v>40</v>
      </c>
      <c r="C78" s="451"/>
      <c r="D78" s="18"/>
      <c r="E78" s="18"/>
      <c r="F78" s="18"/>
      <c r="G78" s="18"/>
      <c r="H78" s="18"/>
    </row>
    <row r="79" spans="1:32" ht="3" customHeight="1" x14ac:dyDescent="0.25">
      <c r="A79" s="2195"/>
      <c r="B79" s="2193"/>
      <c r="C79" s="451"/>
      <c r="D79" s="18"/>
      <c r="E79" s="18"/>
      <c r="F79" s="18"/>
      <c r="G79" s="18"/>
      <c r="H79" s="18"/>
    </row>
    <row r="80" spans="1:32" ht="3" customHeight="1" x14ac:dyDescent="0.25">
      <c r="A80" s="2195"/>
      <c r="B80" s="2193"/>
      <c r="C80" s="451"/>
      <c r="D80" s="18"/>
      <c r="E80" s="18"/>
      <c r="F80" s="18"/>
      <c r="G80" s="18"/>
      <c r="H80" s="18"/>
    </row>
    <row r="81" spans="1:124" ht="3" customHeight="1" x14ac:dyDescent="0.25">
      <c r="A81" s="2195"/>
      <c r="B81" s="2193"/>
      <c r="C81" s="451"/>
      <c r="D81" s="18"/>
      <c r="E81" s="18"/>
      <c r="F81" s="18"/>
      <c r="G81" s="18"/>
      <c r="H81" s="18"/>
    </row>
    <row r="82" spans="1:124" ht="3" customHeight="1" x14ac:dyDescent="0.25">
      <c r="A82" s="2195"/>
      <c r="B82" s="2194"/>
      <c r="C82" s="451"/>
      <c r="D82" s="18"/>
      <c r="E82" s="18"/>
      <c r="F82" s="18"/>
      <c r="G82" s="18"/>
      <c r="H82" s="18"/>
      <c r="DA82" s="2299" t="s">
        <v>917</v>
      </c>
      <c r="DB82" s="2299"/>
      <c r="DC82" s="2299"/>
      <c r="DD82" s="2299"/>
      <c r="DE82" s="2299"/>
      <c r="DF82" s="2299"/>
      <c r="DG82" s="2299"/>
      <c r="DH82" s="2299"/>
      <c r="DI82" s="2299"/>
      <c r="DJ82" s="2299"/>
      <c r="DK82" s="2299"/>
    </row>
    <row r="83" spans="1:124" ht="3" customHeight="1" x14ac:dyDescent="0.25">
      <c r="A83" s="2195"/>
      <c r="B83" s="2192">
        <v>35</v>
      </c>
      <c r="C83" s="451"/>
      <c r="D83" s="18"/>
      <c r="E83" s="18"/>
      <c r="F83" s="18"/>
      <c r="G83" s="18"/>
      <c r="H83" s="18"/>
      <c r="AS83" s="2312" t="s">
        <v>892</v>
      </c>
      <c r="AT83" s="2313"/>
      <c r="AU83" s="2313"/>
      <c r="AV83" s="2313"/>
      <c r="AW83" s="2313"/>
      <c r="AX83" s="2313"/>
      <c r="AY83" s="2313"/>
      <c r="AZ83" s="2313"/>
      <c r="BA83" s="2313"/>
      <c r="BB83" s="2313"/>
      <c r="BC83" s="2313"/>
      <c r="BD83" s="2313"/>
      <c r="BE83" s="2313"/>
      <c r="BF83" s="2313"/>
      <c r="BG83" s="2313"/>
      <c r="BH83" s="2313"/>
      <c r="BI83" s="2313"/>
      <c r="BJ83" s="2313"/>
      <c r="BK83" s="2313"/>
      <c r="BL83" s="2313"/>
      <c r="BM83" s="2313"/>
      <c r="BN83" s="2313"/>
      <c r="BO83" s="2313"/>
      <c r="BP83" s="2313"/>
      <c r="BQ83" s="2313"/>
      <c r="BR83" s="2313"/>
      <c r="BS83" s="2313"/>
      <c r="BT83" s="2313"/>
      <c r="BU83" s="2313"/>
      <c r="BV83" s="2313"/>
      <c r="BW83" s="2313"/>
      <c r="BX83" s="2313"/>
      <c r="BY83" s="2313"/>
      <c r="BZ83" s="2313"/>
      <c r="CA83" s="2313"/>
      <c r="CB83" s="2313"/>
      <c r="CC83" s="2313"/>
      <c r="CD83" s="2314"/>
      <c r="CE83" s="2300">
        <v>4.9000000000000004</v>
      </c>
      <c r="CF83" s="2301"/>
      <c r="CG83" s="2301"/>
      <c r="CH83" s="2301"/>
      <c r="CI83" s="2301"/>
      <c r="CJ83" s="2301"/>
      <c r="CK83" s="2301"/>
      <c r="CL83" s="2301"/>
      <c r="CM83" s="2301"/>
      <c r="CN83" s="2302"/>
      <c r="CX83" s="450"/>
      <c r="CY83" s="454"/>
      <c r="DA83" s="2299"/>
      <c r="DB83" s="2299"/>
      <c r="DC83" s="2299"/>
      <c r="DD83" s="2299"/>
      <c r="DE83" s="2299"/>
      <c r="DF83" s="2299"/>
      <c r="DG83" s="2299"/>
      <c r="DH83" s="2299"/>
      <c r="DI83" s="2299"/>
      <c r="DJ83" s="2299"/>
      <c r="DK83" s="2299"/>
    </row>
    <row r="84" spans="1:124" ht="3" customHeight="1" x14ac:dyDescent="0.25">
      <c r="A84" s="2195"/>
      <c r="B84" s="2193"/>
      <c r="C84" s="451"/>
      <c r="D84" s="18"/>
      <c r="E84" s="18"/>
      <c r="F84" s="18"/>
      <c r="G84" s="18"/>
      <c r="H84" s="18"/>
      <c r="AS84" s="2315"/>
      <c r="AT84" s="2316"/>
      <c r="AU84" s="2316"/>
      <c r="AV84" s="2316"/>
      <c r="AW84" s="2316"/>
      <c r="AX84" s="2316"/>
      <c r="AY84" s="2316"/>
      <c r="AZ84" s="2316"/>
      <c r="BA84" s="2316"/>
      <c r="BB84" s="2316"/>
      <c r="BC84" s="2316"/>
      <c r="BD84" s="2316"/>
      <c r="BE84" s="2316"/>
      <c r="BF84" s="2316"/>
      <c r="BG84" s="2316"/>
      <c r="BH84" s="2316"/>
      <c r="BI84" s="2316"/>
      <c r="BJ84" s="2316"/>
      <c r="BK84" s="2316"/>
      <c r="BL84" s="2316"/>
      <c r="BM84" s="2316"/>
      <c r="BN84" s="2316"/>
      <c r="BO84" s="2316"/>
      <c r="BP84" s="2316"/>
      <c r="BQ84" s="2316"/>
      <c r="BR84" s="2316"/>
      <c r="BS84" s="2316"/>
      <c r="BT84" s="2316"/>
      <c r="BU84" s="2316"/>
      <c r="BV84" s="2316"/>
      <c r="BW84" s="2316"/>
      <c r="BX84" s="2316"/>
      <c r="BY84" s="2316"/>
      <c r="BZ84" s="2316"/>
      <c r="CA84" s="2316"/>
      <c r="CB84" s="2316"/>
      <c r="CC84" s="2316"/>
      <c r="CD84" s="2317"/>
      <c r="CE84" s="2303"/>
      <c r="CF84" s="2304"/>
      <c r="CG84" s="2304"/>
      <c r="CH84" s="2304"/>
      <c r="CI84" s="2304"/>
      <c r="CJ84" s="2304"/>
      <c r="CK84" s="2304"/>
      <c r="CL84" s="2304"/>
      <c r="CM84" s="2304"/>
      <c r="CN84" s="2305"/>
      <c r="CX84" s="441"/>
      <c r="CY84" s="443"/>
      <c r="DA84" s="2299"/>
      <c r="DB84" s="2299"/>
      <c r="DC84" s="2299"/>
      <c r="DD84" s="2299"/>
      <c r="DE84" s="2299"/>
      <c r="DF84" s="2299"/>
      <c r="DG84" s="2299"/>
      <c r="DH84" s="2299"/>
      <c r="DI84" s="2299"/>
      <c r="DJ84" s="2299"/>
      <c r="DK84" s="2299"/>
    </row>
    <row r="85" spans="1:124" ht="3" customHeight="1" x14ac:dyDescent="0.25">
      <c r="A85" s="2195"/>
      <c r="B85" s="2193"/>
      <c r="C85" s="451"/>
      <c r="D85" s="18"/>
      <c r="E85" s="18"/>
      <c r="F85" s="18"/>
      <c r="G85" s="18"/>
      <c r="H85" s="18"/>
      <c r="AS85" s="2315"/>
      <c r="AT85" s="2316"/>
      <c r="AU85" s="2316"/>
      <c r="AV85" s="2316"/>
      <c r="AW85" s="2316"/>
      <c r="AX85" s="2316"/>
      <c r="AY85" s="2316"/>
      <c r="AZ85" s="2316"/>
      <c r="BA85" s="2316"/>
      <c r="BB85" s="2316"/>
      <c r="BC85" s="2316"/>
      <c r="BD85" s="2316"/>
      <c r="BE85" s="2316"/>
      <c r="BF85" s="2316"/>
      <c r="BG85" s="2316"/>
      <c r="BH85" s="2316"/>
      <c r="BI85" s="2316"/>
      <c r="BJ85" s="2316"/>
      <c r="BK85" s="2316"/>
      <c r="BL85" s="2316"/>
      <c r="BM85" s="2316"/>
      <c r="BN85" s="2316"/>
      <c r="BO85" s="2316"/>
      <c r="BP85" s="2316"/>
      <c r="BQ85" s="2316"/>
      <c r="BR85" s="2316"/>
      <c r="BS85" s="2316"/>
      <c r="BT85" s="2316"/>
      <c r="BU85" s="2316"/>
      <c r="BV85" s="2316"/>
      <c r="BW85" s="2316"/>
      <c r="BX85" s="2316"/>
      <c r="BY85" s="2316"/>
      <c r="BZ85" s="2316"/>
      <c r="CA85" s="2316"/>
      <c r="CB85" s="2316"/>
      <c r="CC85" s="2316"/>
      <c r="CD85" s="2317"/>
      <c r="CE85" s="2303"/>
      <c r="CF85" s="2304"/>
      <c r="CG85" s="2304"/>
      <c r="CH85" s="2304"/>
      <c r="CI85" s="2304"/>
      <c r="CJ85" s="2304"/>
      <c r="CK85" s="2304"/>
      <c r="CL85" s="2304"/>
      <c r="CM85" s="2304"/>
      <c r="CN85" s="2305"/>
      <c r="DA85" s="2299"/>
      <c r="DB85" s="2299"/>
      <c r="DC85" s="2299"/>
      <c r="DD85" s="2299"/>
      <c r="DE85" s="2299"/>
      <c r="DF85" s="2299"/>
      <c r="DG85" s="2299"/>
      <c r="DH85" s="2299"/>
      <c r="DI85" s="2299"/>
      <c r="DJ85" s="2299"/>
      <c r="DK85" s="2299"/>
    </row>
    <row r="86" spans="1:124" ht="3" customHeight="1" x14ac:dyDescent="0.25">
      <c r="A86" s="2195"/>
      <c r="B86" s="2193"/>
      <c r="C86" s="451"/>
      <c r="D86" s="18"/>
      <c r="E86" s="18"/>
      <c r="F86" s="18"/>
      <c r="G86" s="18"/>
      <c r="H86" s="18"/>
      <c r="AS86" s="2315"/>
      <c r="AT86" s="2316"/>
      <c r="AU86" s="2316"/>
      <c r="AV86" s="2316"/>
      <c r="AW86" s="2316"/>
      <c r="AX86" s="2316"/>
      <c r="AY86" s="2316"/>
      <c r="AZ86" s="2316"/>
      <c r="BA86" s="2316"/>
      <c r="BB86" s="2316"/>
      <c r="BC86" s="2316"/>
      <c r="BD86" s="2316"/>
      <c r="BE86" s="2316"/>
      <c r="BF86" s="2316"/>
      <c r="BG86" s="2316"/>
      <c r="BH86" s="2316"/>
      <c r="BI86" s="2316"/>
      <c r="BJ86" s="2316"/>
      <c r="BK86" s="2316"/>
      <c r="BL86" s="2316"/>
      <c r="BM86" s="2316"/>
      <c r="BN86" s="2316"/>
      <c r="BO86" s="2316"/>
      <c r="BP86" s="2316"/>
      <c r="BQ86" s="2316"/>
      <c r="BR86" s="2316"/>
      <c r="BS86" s="2316"/>
      <c r="BT86" s="2316"/>
      <c r="BU86" s="2316"/>
      <c r="BV86" s="2316"/>
      <c r="BW86" s="2316"/>
      <c r="BX86" s="2316"/>
      <c r="BY86" s="2316"/>
      <c r="BZ86" s="2316"/>
      <c r="CA86" s="2316"/>
      <c r="CB86" s="2316"/>
      <c r="CC86" s="2316"/>
      <c r="CD86" s="2317"/>
      <c r="CE86" s="2303"/>
      <c r="CF86" s="2304"/>
      <c r="CG86" s="2304"/>
      <c r="CH86" s="2304"/>
      <c r="CI86" s="2304"/>
      <c r="CJ86" s="2304"/>
      <c r="CK86" s="2304"/>
      <c r="CL86" s="2304"/>
      <c r="CM86" s="2304"/>
      <c r="CN86" s="2305"/>
      <c r="DA86" s="2299" t="s">
        <v>921</v>
      </c>
      <c r="DB86" s="2299"/>
      <c r="DC86" s="2299"/>
      <c r="DD86" s="2299"/>
      <c r="DE86" s="2299"/>
      <c r="DF86" s="2299"/>
      <c r="DG86" s="2299"/>
      <c r="DH86" s="2299"/>
      <c r="DI86" s="2299"/>
      <c r="DJ86" s="2299"/>
      <c r="DK86" s="2299"/>
      <c r="DL86" s="2299"/>
      <c r="DM86" s="2299"/>
      <c r="DN86" s="2299"/>
      <c r="DO86" s="2299"/>
      <c r="DP86" s="2299"/>
      <c r="DQ86" s="2299"/>
      <c r="DR86" s="2299"/>
      <c r="DS86" s="2299"/>
      <c r="DT86" s="2299"/>
    </row>
    <row r="87" spans="1:124" ht="3" customHeight="1" x14ac:dyDescent="0.25">
      <c r="A87" s="2195"/>
      <c r="B87" s="2194"/>
      <c r="C87" s="451"/>
      <c r="D87" s="18"/>
      <c r="E87" s="18"/>
      <c r="F87" s="18"/>
      <c r="G87" s="18"/>
      <c r="H87" s="18"/>
      <c r="AS87" s="2318"/>
      <c r="AT87" s="2319"/>
      <c r="AU87" s="2319"/>
      <c r="AV87" s="2319"/>
      <c r="AW87" s="2319"/>
      <c r="AX87" s="2319"/>
      <c r="AY87" s="2319"/>
      <c r="AZ87" s="2319"/>
      <c r="BA87" s="2319"/>
      <c r="BB87" s="2319"/>
      <c r="BC87" s="2319"/>
      <c r="BD87" s="2319"/>
      <c r="BE87" s="2319"/>
      <c r="BF87" s="2319"/>
      <c r="BG87" s="2319"/>
      <c r="BH87" s="2319"/>
      <c r="BI87" s="2319"/>
      <c r="BJ87" s="2319"/>
      <c r="BK87" s="2319"/>
      <c r="BL87" s="2319"/>
      <c r="BM87" s="2319"/>
      <c r="BN87" s="2319"/>
      <c r="BO87" s="2319"/>
      <c r="BP87" s="2319"/>
      <c r="BQ87" s="2319"/>
      <c r="BR87" s="2319"/>
      <c r="BS87" s="2319"/>
      <c r="BT87" s="2319"/>
      <c r="BU87" s="2319"/>
      <c r="BV87" s="2319"/>
      <c r="BW87" s="2319"/>
      <c r="BX87" s="2319"/>
      <c r="BY87" s="2319"/>
      <c r="BZ87" s="2319"/>
      <c r="CA87" s="2319"/>
      <c r="CB87" s="2319"/>
      <c r="CC87" s="2319"/>
      <c r="CD87" s="2320"/>
      <c r="CE87" s="2306"/>
      <c r="CF87" s="2307"/>
      <c r="CG87" s="2307"/>
      <c r="CH87" s="2307"/>
      <c r="CI87" s="2307"/>
      <c r="CJ87" s="2307"/>
      <c r="CK87" s="2307"/>
      <c r="CL87" s="2307"/>
      <c r="CM87" s="2307"/>
      <c r="CN87" s="2308"/>
      <c r="CX87" s="455"/>
      <c r="CY87" s="456"/>
      <c r="DA87" s="2299"/>
      <c r="DB87" s="2299"/>
      <c r="DC87" s="2299"/>
      <c r="DD87" s="2299"/>
      <c r="DE87" s="2299"/>
      <c r="DF87" s="2299"/>
      <c r="DG87" s="2299"/>
      <c r="DH87" s="2299"/>
      <c r="DI87" s="2299"/>
      <c r="DJ87" s="2299"/>
      <c r="DK87" s="2299"/>
      <c r="DL87" s="2299"/>
      <c r="DM87" s="2299"/>
      <c r="DN87" s="2299"/>
      <c r="DO87" s="2299"/>
      <c r="DP87" s="2299"/>
      <c r="DQ87" s="2299"/>
      <c r="DR87" s="2299"/>
      <c r="DS87" s="2299"/>
      <c r="DT87" s="2299"/>
    </row>
    <row r="88" spans="1:124" ht="3" customHeight="1" x14ac:dyDescent="0.25">
      <c r="A88" s="2195"/>
      <c r="B88" s="2192">
        <v>30</v>
      </c>
      <c r="C88" s="451"/>
      <c r="D88" s="18"/>
      <c r="E88" s="18"/>
      <c r="F88" s="18"/>
      <c r="G88" s="18"/>
      <c r="H88" s="18"/>
      <c r="AS88" s="2312" t="s">
        <v>894</v>
      </c>
      <c r="AT88" s="2313"/>
      <c r="AU88" s="2313"/>
      <c r="AV88" s="2313"/>
      <c r="AW88" s="2313"/>
      <c r="AX88" s="2313"/>
      <c r="AY88" s="2313"/>
      <c r="AZ88" s="2313"/>
      <c r="BA88" s="2313"/>
      <c r="BB88" s="2313"/>
      <c r="BC88" s="2313"/>
      <c r="BD88" s="2313"/>
      <c r="BE88" s="2313"/>
      <c r="BF88" s="2313"/>
      <c r="BG88" s="2313"/>
      <c r="BH88" s="2313"/>
      <c r="BI88" s="2313"/>
      <c r="BJ88" s="2313"/>
      <c r="BK88" s="2313"/>
      <c r="BL88" s="2313"/>
      <c r="BM88" s="2313"/>
      <c r="BN88" s="2313"/>
      <c r="BO88" s="2313"/>
      <c r="BP88" s="2313"/>
      <c r="BQ88" s="2313"/>
      <c r="BR88" s="2313"/>
      <c r="BS88" s="2313"/>
      <c r="BT88" s="2313"/>
      <c r="BU88" s="2313"/>
      <c r="BV88" s="2313"/>
      <c r="BW88" s="2313"/>
      <c r="BX88" s="2313"/>
      <c r="BY88" s="2313"/>
      <c r="BZ88" s="2313"/>
      <c r="CA88" s="2313"/>
      <c r="CB88" s="2313"/>
      <c r="CC88" s="2313"/>
      <c r="CD88" s="2314"/>
      <c r="CE88" s="2300">
        <v>0.6</v>
      </c>
      <c r="CF88" s="2301"/>
      <c r="CG88" s="2301"/>
      <c r="CH88" s="2301"/>
      <c r="CI88" s="2301"/>
      <c r="CJ88" s="2301"/>
      <c r="CK88" s="2301"/>
      <c r="CL88" s="2301"/>
      <c r="CM88" s="2301"/>
      <c r="CN88" s="2302"/>
      <c r="CX88" s="457"/>
      <c r="CY88" s="437"/>
      <c r="DA88" s="2299"/>
      <c r="DB88" s="2299"/>
      <c r="DC88" s="2299"/>
      <c r="DD88" s="2299"/>
      <c r="DE88" s="2299"/>
      <c r="DF88" s="2299"/>
      <c r="DG88" s="2299"/>
      <c r="DH88" s="2299"/>
      <c r="DI88" s="2299"/>
      <c r="DJ88" s="2299"/>
      <c r="DK88" s="2299"/>
      <c r="DL88" s="2299"/>
      <c r="DM88" s="2299"/>
      <c r="DN88" s="2299"/>
      <c r="DO88" s="2299"/>
      <c r="DP88" s="2299"/>
      <c r="DQ88" s="2299"/>
      <c r="DR88" s="2299"/>
      <c r="DS88" s="2299"/>
      <c r="DT88" s="2299"/>
    </row>
    <row r="89" spans="1:124" ht="3" customHeight="1" x14ac:dyDescent="0.25">
      <c r="A89" s="2195"/>
      <c r="B89" s="2193"/>
      <c r="C89" s="451"/>
      <c r="D89" s="18"/>
      <c r="E89" s="18"/>
      <c r="F89" s="18"/>
      <c r="G89" s="18"/>
      <c r="H89" s="18"/>
      <c r="AS89" s="2315"/>
      <c r="AT89" s="2316"/>
      <c r="AU89" s="2316"/>
      <c r="AV89" s="2316"/>
      <c r="AW89" s="2316"/>
      <c r="AX89" s="2316"/>
      <c r="AY89" s="2316"/>
      <c r="AZ89" s="2316"/>
      <c r="BA89" s="2316"/>
      <c r="BB89" s="2316"/>
      <c r="BC89" s="2316"/>
      <c r="BD89" s="2316"/>
      <c r="BE89" s="2316"/>
      <c r="BF89" s="2316"/>
      <c r="BG89" s="2316"/>
      <c r="BH89" s="2316"/>
      <c r="BI89" s="2316"/>
      <c r="BJ89" s="2316"/>
      <c r="BK89" s="2316"/>
      <c r="BL89" s="2316"/>
      <c r="BM89" s="2316"/>
      <c r="BN89" s="2316"/>
      <c r="BO89" s="2316"/>
      <c r="BP89" s="2316"/>
      <c r="BQ89" s="2316"/>
      <c r="BR89" s="2316"/>
      <c r="BS89" s="2316"/>
      <c r="BT89" s="2316"/>
      <c r="BU89" s="2316"/>
      <c r="BV89" s="2316"/>
      <c r="BW89" s="2316"/>
      <c r="BX89" s="2316"/>
      <c r="BY89" s="2316"/>
      <c r="BZ89" s="2316"/>
      <c r="CA89" s="2316"/>
      <c r="CB89" s="2316"/>
      <c r="CC89" s="2316"/>
      <c r="CD89" s="2317"/>
      <c r="CE89" s="2303"/>
      <c r="CF89" s="2304"/>
      <c r="CG89" s="2304"/>
      <c r="CH89" s="2304"/>
      <c r="CI89" s="2304"/>
      <c r="CJ89" s="2304"/>
      <c r="CK89" s="2304"/>
      <c r="CL89" s="2304"/>
      <c r="CM89" s="2304"/>
      <c r="CN89" s="2305"/>
      <c r="CX89" s="445"/>
      <c r="CY89" s="444"/>
      <c r="DA89" s="2299"/>
      <c r="DB89" s="2299"/>
      <c r="DC89" s="2299"/>
      <c r="DD89" s="2299"/>
      <c r="DE89" s="2299"/>
      <c r="DF89" s="2299"/>
      <c r="DG89" s="2299"/>
      <c r="DH89" s="2299"/>
      <c r="DI89" s="2299"/>
      <c r="DJ89" s="2299"/>
      <c r="DK89" s="2299"/>
      <c r="DL89" s="2299"/>
      <c r="DM89" s="2299"/>
      <c r="DN89" s="2299"/>
      <c r="DO89" s="2299"/>
      <c r="DP89" s="2299"/>
      <c r="DQ89" s="2299"/>
      <c r="DR89" s="2299"/>
      <c r="DS89" s="2299"/>
      <c r="DT89" s="2299"/>
    </row>
    <row r="90" spans="1:124" ht="3" customHeight="1" x14ac:dyDescent="0.25">
      <c r="A90" s="2195"/>
      <c r="B90" s="2193"/>
      <c r="C90" s="451"/>
      <c r="D90" s="18"/>
      <c r="E90" s="18"/>
      <c r="F90" s="18"/>
      <c r="G90" s="18"/>
      <c r="H90" s="18"/>
      <c r="AS90" s="2315"/>
      <c r="AT90" s="2316"/>
      <c r="AU90" s="2316"/>
      <c r="AV90" s="2316"/>
      <c r="AW90" s="2316"/>
      <c r="AX90" s="2316"/>
      <c r="AY90" s="2316"/>
      <c r="AZ90" s="2316"/>
      <c r="BA90" s="2316"/>
      <c r="BB90" s="2316"/>
      <c r="BC90" s="2316"/>
      <c r="BD90" s="2316"/>
      <c r="BE90" s="2316"/>
      <c r="BF90" s="2316"/>
      <c r="BG90" s="2316"/>
      <c r="BH90" s="2316"/>
      <c r="BI90" s="2316"/>
      <c r="BJ90" s="2316"/>
      <c r="BK90" s="2316"/>
      <c r="BL90" s="2316"/>
      <c r="BM90" s="2316"/>
      <c r="BN90" s="2316"/>
      <c r="BO90" s="2316"/>
      <c r="BP90" s="2316"/>
      <c r="BQ90" s="2316"/>
      <c r="BR90" s="2316"/>
      <c r="BS90" s="2316"/>
      <c r="BT90" s="2316"/>
      <c r="BU90" s="2316"/>
      <c r="BV90" s="2316"/>
      <c r="BW90" s="2316"/>
      <c r="BX90" s="2316"/>
      <c r="BY90" s="2316"/>
      <c r="BZ90" s="2316"/>
      <c r="CA90" s="2316"/>
      <c r="CB90" s="2316"/>
      <c r="CC90" s="2316"/>
      <c r="CD90" s="2317"/>
      <c r="CE90" s="2303"/>
      <c r="CF90" s="2304"/>
      <c r="CG90" s="2304"/>
      <c r="CH90" s="2304"/>
      <c r="CI90" s="2304"/>
      <c r="CJ90" s="2304"/>
      <c r="CK90" s="2304"/>
      <c r="CL90" s="2304"/>
      <c r="CM90" s="2304"/>
      <c r="CN90" s="2305"/>
      <c r="CX90" s="455"/>
      <c r="CY90" s="456"/>
      <c r="DA90" s="2299"/>
      <c r="DB90" s="2299"/>
      <c r="DC90" s="2299"/>
      <c r="DD90" s="2299"/>
      <c r="DE90" s="2299"/>
      <c r="DF90" s="2299"/>
      <c r="DG90" s="2299"/>
      <c r="DH90" s="2299"/>
      <c r="DI90" s="2299"/>
      <c r="DJ90" s="2299"/>
      <c r="DK90" s="2299"/>
      <c r="DL90" s="2299"/>
      <c r="DM90" s="2299"/>
      <c r="DN90" s="2299"/>
      <c r="DO90" s="2299"/>
      <c r="DP90" s="2299"/>
      <c r="DQ90" s="2299"/>
      <c r="DR90" s="2299"/>
      <c r="DS90" s="2299"/>
      <c r="DT90" s="2299"/>
    </row>
    <row r="91" spans="1:124" ht="3" customHeight="1" x14ac:dyDescent="0.25">
      <c r="A91" s="2195"/>
      <c r="B91" s="2193"/>
      <c r="C91" s="451"/>
      <c r="D91" s="18"/>
      <c r="E91" s="18"/>
      <c r="F91" s="18"/>
      <c r="G91" s="18"/>
      <c r="H91" s="18"/>
      <c r="AS91" s="2315"/>
      <c r="AT91" s="2316"/>
      <c r="AU91" s="2316"/>
      <c r="AV91" s="2316"/>
      <c r="AW91" s="2316"/>
      <c r="AX91" s="2316"/>
      <c r="AY91" s="2316"/>
      <c r="AZ91" s="2316"/>
      <c r="BA91" s="2316"/>
      <c r="BB91" s="2316"/>
      <c r="BC91" s="2316"/>
      <c r="BD91" s="2316"/>
      <c r="BE91" s="2316"/>
      <c r="BF91" s="2316"/>
      <c r="BG91" s="2316"/>
      <c r="BH91" s="2316"/>
      <c r="BI91" s="2316"/>
      <c r="BJ91" s="2316"/>
      <c r="BK91" s="2316"/>
      <c r="BL91" s="2316"/>
      <c r="BM91" s="2316"/>
      <c r="BN91" s="2316"/>
      <c r="BO91" s="2316"/>
      <c r="BP91" s="2316"/>
      <c r="BQ91" s="2316"/>
      <c r="BR91" s="2316"/>
      <c r="BS91" s="2316"/>
      <c r="BT91" s="2316"/>
      <c r="BU91" s="2316"/>
      <c r="BV91" s="2316"/>
      <c r="BW91" s="2316"/>
      <c r="BX91" s="2316"/>
      <c r="BY91" s="2316"/>
      <c r="BZ91" s="2316"/>
      <c r="CA91" s="2316"/>
      <c r="CB91" s="2316"/>
      <c r="CC91" s="2316"/>
      <c r="CD91" s="2317"/>
      <c r="CE91" s="2303"/>
      <c r="CF91" s="2304"/>
      <c r="CG91" s="2304"/>
      <c r="CH91" s="2304"/>
      <c r="CI91" s="2304"/>
      <c r="CJ91" s="2304"/>
      <c r="CK91" s="2304"/>
      <c r="CL91" s="2304"/>
      <c r="CM91" s="2304"/>
      <c r="CN91" s="2305"/>
      <c r="DA91" s="2299"/>
      <c r="DB91" s="2299"/>
      <c r="DC91" s="2299"/>
      <c r="DD91" s="2299"/>
      <c r="DE91" s="2299"/>
      <c r="DF91" s="2299"/>
      <c r="DG91" s="2299"/>
      <c r="DH91" s="2299"/>
      <c r="DI91" s="2299"/>
      <c r="DJ91" s="2299"/>
      <c r="DK91" s="2299"/>
      <c r="DL91" s="2299"/>
      <c r="DM91" s="2299"/>
      <c r="DN91" s="2299"/>
      <c r="DO91" s="2299"/>
      <c r="DP91" s="2299"/>
      <c r="DQ91" s="2299"/>
      <c r="DR91" s="2299"/>
      <c r="DS91" s="2299"/>
      <c r="DT91" s="2299"/>
    </row>
    <row r="92" spans="1:124" ht="3" customHeight="1" x14ac:dyDescent="0.25">
      <c r="A92" s="2195"/>
      <c r="B92" s="2194"/>
      <c r="C92" s="451"/>
      <c r="D92" s="18"/>
      <c r="E92" s="18"/>
      <c r="F92" s="18"/>
      <c r="G92" s="18"/>
      <c r="H92" s="18"/>
      <c r="AS92" s="2318"/>
      <c r="AT92" s="2319"/>
      <c r="AU92" s="2319"/>
      <c r="AV92" s="2319"/>
      <c r="AW92" s="2319"/>
      <c r="AX92" s="2319"/>
      <c r="AY92" s="2319"/>
      <c r="AZ92" s="2319"/>
      <c r="BA92" s="2319"/>
      <c r="BB92" s="2319"/>
      <c r="BC92" s="2319"/>
      <c r="BD92" s="2319"/>
      <c r="BE92" s="2319"/>
      <c r="BF92" s="2319"/>
      <c r="BG92" s="2319"/>
      <c r="BH92" s="2319"/>
      <c r="BI92" s="2319"/>
      <c r="BJ92" s="2319"/>
      <c r="BK92" s="2319"/>
      <c r="BL92" s="2319"/>
      <c r="BM92" s="2319"/>
      <c r="BN92" s="2319"/>
      <c r="BO92" s="2319"/>
      <c r="BP92" s="2319"/>
      <c r="BQ92" s="2319"/>
      <c r="BR92" s="2319"/>
      <c r="BS92" s="2319"/>
      <c r="BT92" s="2319"/>
      <c r="BU92" s="2319"/>
      <c r="BV92" s="2319"/>
      <c r="BW92" s="2319"/>
      <c r="BX92" s="2319"/>
      <c r="BY92" s="2319"/>
      <c r="BZ92" s="2319"/>
      <c r="CA92" s="2319"/>
      <c r="CB92" s="2319"/>
      <c r="CC92" s="2319"/>
      <c r="CD92" s="2320"/>
      <c r="CE92" s="2306"/>
      <c r="CF92" s="2307"/>
      <c r="CG92" s="2307"/>
      <c r="CH92" s="2307"/>
      <c r="CI92" s="2307"/>
      <c r="CJ92" s="2307"/>
      <c r="CK92" s="2307"/>
      <c r="CL92" s="2307"/>
      <c r="CM92" s="2307"/>
      <c r="CN92" s="2308"/>
    </row>
    <row r="93" spans="1:124" ht="3" customHeight="1" x14ac:dyDescent="0.25">
      <c r="A93" s="2195"/>
      <c r="B93" s="2192">
        <v>25</v>
      </c>
      <c r="C93" s="451"/>
      <c r="D93" s="18"/>
      <c r="E93" s="18"/>
      <c r="F93" s="18"/>
      <c r="G93" s="18"/>
      <c r="H93" s="18"/>
      <c r="AS93" s="2312" t="s">
        <v>895</v>
      </c>
      <c r="AT93" s="2313"/>
      <c r="AU93" s="2313"/>
      <c r="AV93" s="2313"/>
      <c r="AW93" s="2313"/>
      <c r="AX93" s="2313"/>
      <c r="AY93" s="2313"/>
      <c r="AZ93" s="2313"/>
      <c r="BA93" s="2313"/>
      <c r="BB93" s="2313"/>
      <c r="BC93" s="2313"/>
      <c r="BD93" s="2313"/>
      <c r="BE93" s="2313"/>
      <c r="BF93" s="2313"/>
      <c r="BG93" s="2313"/>
      <c r="BH93" s="2313"/>
      <c r="BI93" s="2313"/>
      <c r="BJ93" s="2313"/>
      <c r="BK93" s="2313"/>
      <c r="BL93" s="2313"/>
      <c r="BM93" s="2313"/>
      <c r="BN93" s="2313"/>
      <c r="BO93" s="2313"/>
      <c r="BP93" s="2313"/>
      <c r="BQ93" s="2313"/>
      <c r="BR93" s="2313"/>
      <c r="BS93" s="2313"/>
      <c r="BT93" s="2313"/>
      <c r="BU93" s="2313"/>
      <c r="BV93" s="2313"/>
      <c r="BW93" s="2313"/>
      <c r="BX93" s="2313"/>
      <c r="BY93" s="2313"/>
      <c r="BZ93" s="2313"/>
      <c r="CA93" s="2313"/>
      <c r="CB93" s="2313"/>
      <c r="CC93" s="2313"/>
      <c r="CD93" s="2314"/>
      <c r="CE93" s="2300">
        <v>5.2</v>
      </c>
      <c r="CF93" s="2301"/>
      <c r="CG93" s="2301"/>
      <c r="CH93" s="2301"/>
      <c r="CI93" s="2301"/>
      <c r="CJ93" s="2301"/>
      <c r="CK93" s="2301"/>
      <c r="CL93" s="2301"/>
      <c r="CM93" s="2301"/>
      <c r="CN93" s="2302"/>
    </row>
    <row r="94" spans="1:124" ht="3" customHeight="1" x14ac:dyDescent="0.25">
      <c r="A94" s="2195"/>
      <c r="B94" s="2193"/>
      <c r="C94" s="451"/>
      <c r="D94" s="18"/>
      <c r="E94" s="18"/>
      <c r="F94" s="18"/>
      <c r="G94" s="18"/>
      <c r="H94" s="18"/>
      <c r="AS94" s="2315"/>
      <c r="AT94" s="2316"/>
      <c r="AU94" s="2316"/>
      <c r="AV94" s="2316"/>
      <c r="AW94" s="2316"/>
      <c r="AX94" s="2316"/>
      <c r="AY94" s="2316"/>
      <c r="AZ94" s="2316"/>
      <c r="BA94" s="2316"/>
      <c r="BB94" s="2316"/>
      <c r="BC94" s="2316"/>
      <c r="BD94" s="2316"/>
      <c r="BE94" s="2316"/>
      <c r="BF94" s="2316"/>
      <c r="BG94" s="2316"/>
      <c r="BH94" s="2316"/>
      <c r="BI94" s="2316"/>
      <c r="BJ94" s="2316"/>
      <c r="BK94" s="2316"/>
      <c r="BL94" s="2316"/>
      <c r="BM94" s="2316"/>
      <c r="BN94" s="2316"/>
      <c r="BO94" s="2316"/>
      <c r="BP94" s="2316"/>
      <c r="BQ94" s="2316"/>
      <c r="BR94" s="2316"/>
      <c r="BS94" s="2316"/>
      <c r="BT94" s="2316"/>
      <c r="BU94" s="2316"/>
      <c r="BV94" s="2316"/>
      <c r="BW94" s="2316"/>
      <c r="BX94" s="2316"/>
      <c r="BY94" s="2316"/>
      <c r="BZ94" s="2316"/>
      <c r="CA94" s="2316"/>
      <c r="CB94" s="2316"/>
      <c r="CC94" s="2316"/>
      <c r="CD94" s="2317"/>
      <c r="CE94" s="2303"/>
      <c r="CF94" s="2304"/>
      <c r="CG94" s="2304"/>
      <c r="CH94" s="2304"/>
      <c r="CI94" s="2304"/>
      <c r="CJ94" s="2304"/>
      <c r="CK94" s="2304"/>
      <c r="CL94" s="2304"/>
      <c r="CM94" s="2304"/>
      <c r="CN94" s="2305"/>
    </row>
    <row r="95" spans="1:124" ht="3" customHeight="1" x14ac:dyDescent="0.25">
      <c r="A95" s="2195"/>
      <c r="B95" s="2193"/>
      <c r="C95" s="451"/>
      <c r="D95" s="18"/>
      <c r="E95" s="18"/>
      <c r="F95" s="18"/>
      <c r="G95" s="18"/>
      <c r="H95" s="18"/>
      <c r="AS95" s="2315"/>
      <c r="AT95" s="2316"/>
      <c r="AU95" s="2316"/>
      <c r="AV95" s="2316"/>
      <c r="AW95" s="2316"/>
      <c r="AX95" s="2316"/>
      <c r="AY95" s="2316"/>
      <c r="AZ95" s="2316"/>
      <c r="BA95" s="2316"/>
      <c r="BB95" s="2316"/>
      <c r="BC95" s="2316"/>
      <c r="BD95" s="2316"/>
      <c r="BE95" s="2316"/>
      <c r="BF95" s="2316"/>
      <c r="BG95" s="2316"/>
      <c r="BH95" s="2316"/>
      <c r="BI95" s="2316"/>
      <c r="BJ95" s="2316"/>
      <c r="BK95" s="2316"/>
      <c r="BL95" s="2316"/>
      <c r="BM95" s="2316"/>
      <c r="BN95" s="2316"/>
      <c r="BO95" s="2316"/>
      <c r="BP95" s="2316"/>
      <c r="BQ95" s="2316"/>
      <c r="BR95" s="2316"/>
      <c r="BS95" s="2316"/>
      <c r="BT95" s="2316"/>
      <c r="BU95" s="2316"/>
      <c r="BV95" s="2316"/>
      <c r="BW95" s="2316"/>
      <c r="BX95" s="2316"/>
      <c r="BY95" s="2316"/>
      <c r="BZ95" s="2316"/>
      <c r="CA95" s="2316"/>
      <c r="CB95" s="2316"/>
      <c r="CC95" s="2316"/>
      <c r="CD95" s="2317"/>
      <c r="CE95" s="2303"/>
      <c r="CF95" s="2304"/>
      <c r="CG95" s="2304"/>
      <c r="CH95" s="2304"/>
      <c r="CI95" s="2304"/>
      <c r="CJ95" s="2304"/>
      <c r="CK95" s="2304"/>
      <c r="CL95" s="2304"/>
      <c r="CM95" s="2304"/>
      <c r="CN95" s="2305"/>
    </row>
    <row r="96" spans="1:124" ht="3" customHeight="1" x14ac:dyDescent="0.25">
      <c r="A96" s="2195"/>
      <c r="B96" s="2193"/>
      <c r="C96" s="451"/>
      <c r="D96" s="18"/>
      <c r="E96" s="18"/>
      <c r="F96" s="18"/>
      <c r="G96" s="18"/>
      <c r="H96" s="18"/>
      <c r="AS96" s="2315"/>
      <c r="AT96" s="2316"/>
      <c r="AU96" s="2316"/>
      <c r="AV96" s="2316"/>
      <c r="AW96" s="2316"/>
      <c r="AX96" s="2316"/>
      <c r="AY96" s="2316"/>
      <c r="AZ96" s="2316"/>
      <c r="BA96" s="2316"/>
      <c r="BB96" s="2316"/>
      <c r="BC96" s="2316"/>
      <c r="BD96" s="2316"/>
      <c r="BE96" s="2316"/>
      <c r="BF96" s="2316"/>
      <c r="BG96" s="2316"/>
      <c r="BH96" s="2316"/>
      <c r="BI96" s="2316"/>
      <c r="BJ96" s="2316"/>
      <c r="BK96" s="2316"/>
      <c r="BL96" s="2316"/>
      <c r="BM96" s="2316"/>
      <c r="BN96" s="2316"/>
      <c r="BO96" s="2316"/>
      <c r="BP96" s="2316"/>
      <c r="BQ96" s="2316"/>
      <c r="BR96" s="2316"/>
      <c r="BS96" s="2316"/>
      <c r="BT96" s="2316"/>
      <c r="BU96" s="2316"/>
      <c r="BV96" s="2316"/>
      <c r="BW96" s="2316"/>
      <c r="BX96" s="2316"/>
      <c r="BY96" s="2316"/>
      <c r="BZ96" s="2316"/>
      <c r="CA96" s="2316"/>
      <c r="CB96" s="2316"/>
      <c r="CC96" s="2316"/>
      <c r="CD96" s="2317"/>
      <c r="CE96" s="2303"/>
      <c r="CF96" s="2304"/>
      <c r="CG96" s="2304"/>
      <c r="CH96" s="2304"/>
      <c r="CI96" s="2304"/>
      <c r="CJ96" s="2304"/>
      <c r="CK96" s="2304"/>
      <c r="CL96" s="2304"/>
      <c r="CM96" s="2304"/>
      <c r="CN96" s="2305"/>
    </row>
    <row r="97" spans="1:92" ht="3" customHeight="1" x14ac:dyDescent="0.25">
      <c r="A97" s="2195"/>
      <c r="B97" s="2194"/>
      <c r="C97" s="451"/>
      <c r="D97" s="18"/>
      <c r="E97" s="18"/>
      <c r="F97" s="18"/>
      <c r="G97" s="18"/>
      <c r="H97" s="18"/>
      <c r="AS97" s="2318"/>
      <c r="AT97" s="2319"/>
      <c r="AU97" s="2319"/>
      <c r="AV97" s="2319"/>
      <c r="AW97" s="2319"/>
      <c r="AX97" s="2319"/>
      <c r="AY97" s="2319"/>
      <c r="AZ97" s="2319"/>
      <c r="BA97" s="2319"/>
      <c r="BB97" s="2319"/>
      <c r="BC97" s="2319"/>
      <c r="BD97" s="2319"/>
      <c r="BE97" s="2319"/>
      <c r="BF97" s="2319"/>
      <c r="BG97" s="2319"/>
      <c r="BH97" s="2319"/>
      <c r="BI97" s="2319"/>
      <c r="BJ97" s="2319"/>
      <c r="BK97" s="2319"/>
      <c r="BL97" s="2319"/>
      <c r="BM97" s="2319"/>
      <c r="BN97" s="2319"/>
      <c r="BO97" s="2319"/>
      <c r="BP97" s="2319"/>
      <c r="BQ97" s="2319"/>
      <c r="BR97" s="2319"/>
      <c r="BS97" s="2319"/>
      <c r="BT97" s="2319"/>
      <c r="BU97" s="2319"/>
      <c r="BV97" s="2319"/>
      <c r="BW97" s="2319"/>
      <c r="BX97" s="2319"/>
      <c r="BY97" s="2319"/>
      <c r="BZ97" s="2319"/>
      <c r="CA97" s="2319"/>
      <c r="CB97" s="2319"/>
      <c r="CC97" s="2319"/>
      <c r="CD97" s="2320"/>
      <c r="CE97" s="2306"/>
      <c r="CF97" s="2307"/>
      <c r="CG97" s="2307"/>
      <c r="CH97" s="2307"/>
      <c r="CI97" s="2307"/>
      <c r="CJ97" s="2307"/>
      <c r="CK97" s="2307"/>
      <c r="CL97" s="2307"/>
      <c r="CM97" s="2307"/>
      <c r="CN97" s="2308"/>
    </row>
    <row r="98" spans="1:92" ht="3" customHeight="1" x14ac:dyDescent="0.25">
      <c r="A98" s="2195"/>
      <c r="B98" s="2192">
        <v>20</v>
      </c>
      <c r="C98" s="451"/>
      <c r="D98" s="18"/>
      <c r="E98" s="18"/>
      <c r="F98" s="18"/>
      <c r="G98" s="18"/>
      <c r="H98" s="18"/>
      <c r="AS98" s="1965" t="s">
        <v>893</v>
      </c>
      <c r="AT98" s="1965"/>
      <c r="AU98" s="1965"/>
      <c r="AV98" s="1965"/>
      <c r="AW98" s="1965"/>
      <c r="AX98" s="1965"/>
      <c r="AY98" s="1965"/>
      <c r="AZ98" s="1965"/>
      <c r="BA98" s="1965"/>
      <c r="BB98" s="1965"/>
      <c r="BC98" s="1965"/>
      <c r="BD98" s="1965"/>
      <c r="BE98" s="1965"/>
      <c r="BF98" s="1965"/>
      <c r="BG98" s="1965"/>
      <c r="BH98" s="1965"/>
      <c r="BI98" s="1965"/>
      <c r="BJ98" s="1965"/>
      <c r="BK98" s="1965"/>
      <c r="BL98" s="1965"/>
      <c r="BM98" s="1965"/>
      <c r="BN98" s="1965"/>
      <c r="BO98" s="1965"/>
      <c r="BP98" s="1965"/>
      <c r="BQ98" s="1965"/>
      <c r="BR98" s="1965"/>
      <c r="BS98" s="1965"/>
      <c r="BT98" s="1965"/>
      <c r="BU98" s="1965"/>
      <c r="BV98" s="1965"/>
      <c r="BW98" s="1965"/>
      <c r="BX98" s="1965"/>
      <c r="BY98" s="1965"/>
      <c r="BZ98" s="1965"/>
      <c r="CA98" s="1965"/>
      <c r="CB98" s="1965"/>
      <c r="CC98" s="1965"/>
      <c r="CD98" s="1965"/>
      <c r="CE98" s="2309">
        <v>4.9000000000000004</v>
      </c>
      <c r="CF98" s="2309"/>
      <c r="CG98" s="2309"/>
      <c r="CH98" s="2309"/>
      <c r="CI98" s="2309"/>
      <c r="CJ98" s="2309"/>
      <c r="CK98" s="2309"/>
      <c r="CL98" s="2309"/>
      <c r="CM98" s="2309"/>
      <c r="CN98" s="2309"/>
    </row>
    <row r="99" spans="1:92" ht="3" customHeight="1" x14ac:dyDescent="0.25">
      <c r="A99" s="2195"/>
      <c r="B99" s="2193"/>
      <c r="C99" s="451"/>
      <c r="D99" s="18"/>
      <c r="E99" s="18"/>
      <c r="F99" s="18"/>
      <c r="G99" s="18"/>
      <c r="H99" s="18"/>
      <c r="AS99" s="1972"/>
      <c r="AT99" s="1972"/>
      <c r="AU99" s="1972"/>
      <c r="AV99" s="1972"/>
      <c r="AW99" s="1972"/>
      <c r="AX99" s="1972"/>
      <c r="AY99" s="1972"/>
      <c r="AZ99" s="1972"/>
      <c r="BA99" s="1972"/>
      <c r="BB99" s="1972"/>
      <c r="BC99" s="1972"/>
      <c r="BD99" s="1972"/>
      <c r="BE99" s="1972"/>
      <c r="BF99" s="1972"/>
      <c r="BG99" s="1972"/>
      <c r="BH99" s="1972"/>
      <c r="BI99" s="1972"/>
      <c r="BJ99" s="1972"/>
      <c r="BK99" s="1972"/>
      <c r="BL99" s="1972"/>
      <c r="BM99" s="1972"/>
      <c r="BN99" s="1972"/>
      <c r="BO99" s="1972"/>
      <c r="BP99" s="1972"/>
      <c r="BQ99" s="1972"/>
      <c r="BR99" s="1972"/>
      <c r="BS99" s="1972"/>
      <c r="BT99" s="1972"/>
      <c r="BU99" s="1972"/>
      <c r="BV99" s="1972"/>
      <c r="BW99" s="1972"/>
      <c r="BX99" s="1972"/>
      <c r="BY99" s="1972"/>
      <c r="BZ99" s="1972"/>
      <c r="CA99" s="1972"/>
      <c r="CB99" s="1972"/>
      <c r="CC99" s="1972"/>
      <c r="CD99" s="1972"/>
      <c r="CE99" s="2310"/>
      <c r="CF99" s="2310"/>
      <c r="CG99" s="2310"/>
      <c r="CH99" s="2310"/>
      <c r="CI99" s="2310"/>
      <c r="CJ99" s="2310"/>
      <c r="CK99" s="2310"/>
      <c r="CL99" s="2310"/>
      <c r="CM99" s="2310"/>
      <c r="CN99" s="2310"/>
    </row>
    <row r="100" spans="1:92" ht="3" customHeight="1" x14ac:dyDescent="0.25">
      <c r="A100" s="2195"/>
      <c r="B100" s="2193"/>
      <c r="C100" s="451"/>
      <c r="D100" s="18"/>
      <c r="E100" s="18"/>
      <c r="F100" s="18"/>
      <c r="G100" s="18"/>
      <c r="H100" s="18"/>
      <c r="AS100" s="1972"/>
      <c r="AT100" s="1972"/>
      <c r="AU100" s="1972"/>
      <c r="AV100" s="1972"/>
      <c r="AW100" s="1972"/>
      <c r="AX100" s="1972"/>
      <c r="AY100" s="1972"/>
      <c r="AZ100" s="1972"/>
      <c r="BA100" s="1972"/>
      <c r="BB100" s="1972"/>
      <c r="BC100" s="1972"/>
      <c r="BD100" s="1972"/>
      <c r="BE100" s="1972"/>
      <c r="BF100" s="1972"/>
      <c r="BG100" s="1972"/>
      <c r="BH100" s="1972"/>
      <c r="BI100" s="1972"/>
      <c r="BJ100" s="1972"/>
      <c r="BK100" s="1972"/>
      <c r="BL100" s="1972"/>
      <c r="BM100" s="1972"/>
      <c r="BN100" s="1972"/>
      <c r="BO100" s="1972"/>
      <c r="BP100" s="1972"/>
      <c r="BQ100" s="1972"/>
      <c r="BR100" s="1972"/>
      <c r="BS100" s="1972"/>
      <c r="BT100" s="1972"/>
      <c r="BU100" s="1972"/>
      <c r="BV100" s="1972"/>
      <c r="BW100" s="1972"/>
      <c r="BX100" s="1972"/>
      <c r="BY100" s="1972"/>
      <c r="BZ100" s="1972"/>
      <c r="CA100" s="1972"/>
      <c r="CB100" s="1972"/>
      <c r="CC100" s="1972"/>
      <c r="CD100" s="1972"/>
      <c r="CE100" s="2310"/>
      <c r="CF100" s="2310"/>
      <c r="CG100" s="2310"/>
      <c r="CH100" s="2310"/>
      <c r="CI100" s="2310"/>
      <c r="CJ100" s="2310"/>
      <c r="CK100" s="2310"/>
      <c r="CL100" s="2310"/>
      <c r="CM100" s="2310"/>
      <c r="CN100" s="2310"/>
    </row>
    <row r="101" spans="1:92" ht="3" customHeight="1" x14ac:dyDescent="0.25">
      <c r="A101" s="2195"/>
      <c r="B101" s="2193"/>
      <c r="C101" s="451"/>
      <c r="D101" s="18"/>
      <c r="E101" s="18"/>
      <c r="F101" s="18"/>
      <c r="G101" s="18"/>
      <c r="H101" s="18"/>
      <c r="AS101" s="1972"/>
      <c r="AT101" s="1972"/>
      <c r="AU101" s="1972"/>
      <c r="AV101" s="1972"/>
      <c r="AW101" s="1972"/>
      <c r="AX101" s="1972"/>
      <c r="AY101" s="1972"/>
      <c r="AZ101" s="1972"/>
      <c r="BA101" s="1972"/>
      <c r="BB101" s="1972"/>
      <c r="BC101" s="1972"/>
      <c r="BD101" s="1972"/>
      <c r="BE101" s="1972"/>
      <c r="BF101" s="1972"/>
      <c r="BG101" s="1972"/>
      <c r="BH101" s="1972"/>
      <c r="BI101" s="1972"/>
      <c r="BJ101" s="1972"/>
      <c r="BK101" s="1972"/>
      <c r="BL101" s="1972"/>
      <c r="BM101" s="1972"/>
      <c r="BN101" s="1972"/>
      <c r="BO101" s="1972"/>
      <c r="BP101" s="1972"/>
      <c r="BQ101" s="1972"/>
      <c r="BR101" s="1972"/>
      <c r="BS101" s="1972"/>
      <c r="BT101" s="1972"/>
      <c r="BU101" s="1972"/>
      <c r="BV101" s="1972"/>
      <c r="BW101" s="1972"/>
      <c r="BX101" s="1972"/>
      <c r="BY101" s="1972"/>
      <c r="BZ101" s="1972"/>
      <c r="CA101" s="1972"/>
      <c r="CB101" s="1972"/>
      <c r="CC101" s="1972"/>
      <c r="CD101" s="1972"/>
      <c r="CE101" s="2310"/>
      <c r="CF101" s="2310"/>
      <c r="CG101" s="2310"/>
      <c r="CH101" s="2310"/>
      <c r="CI101" s="2310"/>
      <c r="CJ101" s="2310"/>
      <c r="CK101" s="2310"/>
      <c r="CL101" s="2310"/>
      <c r="CM101" s="2310"/>
      <c r="CN101" s="2310"/>
    </row>
    <row r="102" spans="1:92" ht="3" customHeight="1" x14ac:dyDescent="0.25">
      <c r="A102" s="2195"/>
      <c r="B102" s="2194"/>
      <c r="C102" s="451"/>
      <c r="D102" s="18"/>
      <c r="E102" s="18"/>
      <c r="F102" s="18"/>
      <c r="G102" s="18"/>
      <c r="H102" s="18"/>
      <c r="AS102" s="1973"/>
      <c r="AT102" s="1973"/>
      <c r="AU102" s="1973"/>
      <c r="AV102" s="1973"/>
      <c r="AW102" s="1973"/>
      <c r="AX102" s="1973"/>
      <c r="AY102" s="1973"/>
      <c r="AZ102" s="1973"/>
      <c r="BA102" s="1973"/>
      <c r="BB102" s="1973"/>
      <c r="BC102" s="1973"/>
      <c r="BD102" s="1973"/>
      <c r="BE102" s="1973"/>
      <c r="BF102" s="1973"/>
      <c r="BG102" s="1973"/>
      <c r="BH102" s="1973"/>
      <c r="BI102" s="1973"/>
      <c r="BJ102" s="1973"/>
      <c r="BK102" s="1973"/>
      <c r="BL102" s="1973"/>
      <c r="BM102" s="1973"/>
      <c r="BN102" s="1973"/>
      <c r="BO102" s="1973"/>
      <c r="BP102" s="1973"/>
      <c r="BQ102" s="1973"/>
      <c r="BR102" s="1973"/>
      <c r="BS102" s="1973"/>
      <c r="BT102" s="1973"/>
      <c r="BU102" s="1973"/>
      <c r="BV102" s="1973"/>
      <c r="BW102" s="1973"/>
      <c r="BX102" s="1973"/>
      <c r="BY102" s="1973"/>
      <c r="BZ102" s="1973"/>
      <c r="CA102" s="1973"/>
      <c r="CB102" s="1973"/>
      <c r="CC102" s="1973"/>
      <c r="CD102" s="1973"/>
      <c r="CE102" s="2311"/>
      <c r="CF102" s="2311"/>
      <c r="CG102" s="2311"/>
      <c r="CH102" s="2311"/>
      <c r="CI102" s="2311"/>
      <c r="CJ102" s="2311"/>
      <c r="CK102" s="2311"/>
      <c r="CL102" s="2311"/>
      <c r="CM102" s="2311"/>
      <c r="CN102" s="2311"/>
    </row>
    <row r="103" spans="1:92" ht="3" customHeight="1" x14ac:dyDescent="0.25">
      <c r="A103" s="2195"/>
      <c r="B103" s="2192">
        <v>15</v>
      </c>
      <c r="C103" s="451"/>
      <c r="D103" s="18"/>
      <c r="E103" s="18"/>
      <c r="F103" s="18"/>
      <c r="G103" s="18"/>
      <c r="H103" s="18"/>
      <c r="AS103" s="1956" t="s">
        <v>997</v>
      </c>
      <c r="AT103" s="1956"/>
      <c r="AU103" s="1956"/>
      <c r="AV103" s="1956"/>
      <c r="AW103" s="1956"/>
      <c r="AX103" s="1956"/>
      <c r="AY103" s="1956"/>
      <c r="AZ103" s="1956"/>
      <c r="BA103" s="1956"/>
      <c r="BB103" s="1956"/>
      <c r="BC103" s="1956"/>
      <c r="BD103" s="1956"/>
      <c r="BE103" s="1956"/>
      <c r="BF103" s="1956"/>
      <c r="BG103" s="1956"/>
      <c r="BH103" s="1956"/>
      <c r="BI103" s="1956"/>
      <c r="BJ103" s="1956"/>
      <c r="BK103" s="1956"/>
      <c r="BL103" s="1956"/>
      <c r="BM103" s="1956"/>
      <c r="BN103" s="1956"/>
      <c r="BO103" s="1956"/>
      <c r="BP103" s="1956"/>
      <c r="BQ103" s="1956"/>
      <c r="BR103" s="1956"/>
      <c r="BS103" s="1956"/>
      <c r="BT103" s="1956"/>
      <c r="BU103" s="1956"/>
      <c r="BV103" s="1956"/>
      <c r="BW103" s="1956"/>
      <c r="BX103" s="1956"/>
      <c r="BY103" s="1956"/>
      <c r="BZ103" s="1956"/>
      <c r="CA103" s="1956"/>
      <c r="CB103" s="1956"/>
      <c r="CC103" s="1956"/>
      <c r="CD103" s="1956"/>
      <c r="CE103" s="2330" t="s">
        <v>999</v>
      </c>
      <c r="CF103" s="2309"/>
      <c r="CG103" s="2309"/>
      <c r="CH103" s="2309"/>
      <c r="CI103" s="2309"/>
      <c r="CJ103" s="2309"/>
      <c r="CK103" s="2309"/>
      <c r="CL103" s="2309"/>
      <c r="CM103" s="2309"/>
      <c r="CN103" s="2309"/>
    </row>
    <row r="104" spans="1:92" ht="3" customHeight="1" x14ac:dyDescent="0.25">
      <c r="A104" s="2195"/>
      <c r="B104" s="2193"/>
      <c r="C104" s="451"/>
      <c r="D104" s="18"/>
      <c r="E104" s="18"/>
      <c r="F104" s="18"/>
      <c r="G104" s="18"/>
      <c r="H104" s="18"/>
      <c r="AS104" s="2329"/>
      <c r="AT104" s="2329"/>
      <c r="AU104" s="2329"/>
      <c r="AV104" s="2329"/>
      <c r="AW104" s="2329"/>
      <c r="AX104" s="2329"/>
      <c r="AY104" s="2329"/>
      <c r="AZ104" s="2329"/>
      <c r="BA104" s="2329"/>
      <c r="BB104" s="2329"/>
      <c r="BC104" s="2329"/>
      <c r="BD104" s="2329"/>
      <c r="BE104" s="2329"/>
      <c r="BF104" s="2329"/>
      <c r="BG104" s="2329"/>
      <c r="BH104" s="2329"/>
      <c r="BI104" s="2329"/>
      <c r="BJ104" s="2329"/>
      <c r="BK104" s="2329"/>
      <c r="BL104" s="2329"/>
      <c r="BM104" s="2329"/>
      <c r="BN104" s="2329"/>
      <c r="BO104" s="2329"/>
      <c r="BP104" s="2329"/>
      <c r="BQ104" s="2329"/>
      <c r="BR104" s="2329"/>
      <c r="BS104" s="2329"/>
      <c r="BT104" s="2329"/>
      <c r="BU104" s="2329"/>
      <c r="BV104" s="2329"/>
      <c r="BW104" s="2329"/>
      <c r="BX104" s="2329"/>
      <c r="BY104" s="2329"/>
      <c r="BZ104" s="2329"/>
      <c r="CA104" s="2329"/>
      <c r="CB104" s="2329"/>
      <c r="CC104" s="2329"/>
      <c r="CD104" s="2329"/>
      <c r="CE104" s="2310"/>
      <c r="CF104" s="2310"/>
      <c r="CG104" s="2310"/>
      <c r="CH104" s="2310"/>
      <c r="CI104" s="2310"/>
      <c r="CJ104" s="2310"/>
      <c r="CK104" s="2310"/>
      <c r="CL104" s="2310"/>
      <c r="CM104" s="2310"/>
      <c r="CN104" s="2310"/>
    </row>
    <row r="105" spans="1:92" ht="3" customHeight="1" x14ac:dyDescent="0.25">
      <c r="A105" s="2195"/>
      <c r="B105" s="2193"/>
      <c r="C105" s="451"/>
      <c r="D105" s="18"/>
      <c r="E105" s="18"/>
      <c r="F105" s="18"/>
      <c r="G105" s="18"/>
      <c r="H105" s="18"/>
      <c r="AS105" s="2329"/>
      <c r="AT105" s="2329"/>
      <c r="AU105" s="2329"/>
      <c r="AV105" s="2329"/>
      <c r="AW105" s="2329"/>
      <c r="AX105" s="2329"/>
      <c r="AY105" s="2329"/>
      <c r="AZ105" s="2329"/>
      <c r="BA105" s="2329"/>
      <c r="BB105" s="2329"/>
      <c r="BC105" s="2329"/>
      <c r="BD105" s="2329"/>
      <c r="BE105" s="2329"/>
      <c r="BF105" s="2329"/>
      <c r="BG105" s="2329"/>
      <c r="BH105" s="2329"/>
      <c r="BI105" s="2329"/>
      <c r="BJ105" s="2329"/>
      <c r="BK105" s="2329"/>
      <c r="BL105" s="2329"/>
      <c r="BM105" s="2329"/>
      <c r="BN105" s="2329"/>
      <c r="BO105" s="2329"/>
      <c r="BP105" s="2329"/>
      <c r="BQ105" s="2329"/>
      <c r="BR105" s="2329"/>
      <c r="BS105" s="2329"/>
      <c r="BT105" s="2329"/>
      <c r="BU105" s="2329"/>
      <c r="BV105" s="2329"/>
      <c r="BW105" s="2329"/>
      <c r="BX105" s="2329"/>
      <c r="BY105" s="2329"/>
      <c r="BZ105" s="2329"/>
      <c r="CA105" s="2329"/>
      <c r="CB105" s="2329"/>
      <c r="CC105" s="2329"/>
      <c r="CD105" s="2329"/>
      <c r="CE105" s="2310"/>
      <c r="CF105" s="2310"/>
      <c r="CG105" s="2310"/>
      <c r="CH105" s="2310"/>
      <c r="CI105" s="2310"/>
      <c r="CJ105" s="2310"/>
      <c r="CK105" s="2310"/>
      <c r="CL105" s="2310"/>
      <c r="CM105" s="2310"/>
      <c r="CN105" s="2310"/>
    </row>
    <row r="106" spans="1:92" ht="3" customHeight="1" x14ac:dyDescent="0.25">
      <c r="A106" s="2195"/>
      <c r="B106" s="2193"/>
      <c r="C106" s="451"/>
      <c r="D106" s="18"/>
      <c r="E106" s="18"/>
      <c r="F106" s="18"/>
      <c r="G106" s="18"/>
      <c r="H106" s="18"/>
      <c r="AS106" s="2329"/>
      <c r="AT106" s="2329"/>
      <c r="AU106" s="2329"/>
      <c r="AV106" s="2329"/>
      <c r="AW106" s="2329"/>
      <c r="AX106" s="2329"/>
      <c r="AY106" s="2329"/>
      <c r="AZ106" s="2329"/>
      <c r="BA106" s="2329"/>
      <c r="BB106" s="2329"/>
      <c r="BC106" s="2329"/>
      <c r="BD106" s="2329"/>
      <c r="BE106" s="2329"/>
      <c r="BF106" s="2329"/>
      <c r="BG106" s="2329"/>
      <c r="BH106" s="2329"/>
      <c r="BI106" s="2329"/>
      <c r="BJ106" s="2329"/>
      <c r="BK106" s="2329"/>
      <c r="BL106" s="2329"/>
      <c r="BM106" s="2329"/>
      <c r="BN106" s="2329"/>
      <c r="BO106" s="2329"/>
      <c r="BP106" s="2329"/>
      <c r="BQ106" s="2329"/>
      <c r="BR106" s="2329"/>
      <c r="BS106" s="2329"/>
      <c r="BT106" s="2329"/>
      <c r="BU106" s="2329"/>
      <c r="BV106" s="2329"/>
      <c r="BW106" s="2329"/>
      <c r="BX106" s="2329"/>
      <c r="BY106" s="2329"/>
      <c r="BZ106" s="2329"/>
      <c r="CA106" s="2329"/>
      <c r="CB106" s="2329"/>
      <c r="CC106" s="2329"/>
      <c r="CD106" s="2329"/>
      <c r="CE106" s="2310"/>
      <c r="CF106" s="2310"/>
      <c r="CG106" s="2310"/>
      <c r="CH106" s="2310"/>
      <c r="CI106" s="2310"/>
      <c r="CJ106" s="2310"/>
      <c r="CK106" s="2310"/>
      <c r="CL106" s="2310"/>
      <c r="CM106" s="2310"/>
      <c r="CN106" s="2310"/>
    </row>
    <row r="107" spans="1:92" ht="3" customHeight="1" x14ac:dyDescent="0.25">
      <c r="A107" s="2195"/>
      <c r="B107" s="2194"/>
      <c r="C107" s="451"/>
      <c r="D107" s="18"/>
      <c r="E107" s="18"/>
      <c r="F107" s="18"/>
      <c r="G107" s="18"/>
      <c r="H107" s="18"/>
      <c r="AS107" s="1957"/>
      <c r="AT107" s="1957"/>
      <c r="AU107" s="1957"/>
      <c r="AV107" s="1957"/>
      <c r="AW107" s="1957"/>
      <c r="AX107" s="1957"/>
      <c r="AY107" s="1957"/>
      <c r="AZ107" s="1957"/>
      <c r="BA107" s="1957"/>
      <c r="BB107" s="1957"/>
      <c r="BC107" s="1957"/>
      <c r="BD107" s="1957"/>
      <c r="BE107" s="1957"/>
      <c r="BF107" s="1957"/>
      <c r="BG107" s="1957"/>
      <c r="BH107" s="1957"/>
      <c r="BI107" s="1957"/>
      <c r="BJ107" s="1957"/>
      <c r="BK107" s="1957"/>
      <c r="BL107" s="1957"/>
      <c r="BM107" s="1957"/>
      <c r="BN107" s="1957"/>
      <c r="BO107" s="1957"/>
      <c r="BP107" s="1957"/>
      <c r="BQ107" s="1957"/>
      <c r="BR107" s="1957"/>
      <c r="BS107" s="1957"/>
      <c r="BT107" s="1957"/>
      <c r="BU107" s="1957"/>
      <c r="BV107" s="1957"/>
      <c r="BW107" s="1957"/>
      <c r="BX107" s="1957"/>
      <c r="BY107" s="1957"/>
      <c r="BZ107" s="1957"/>
      <c r="CA107" s="1957"/>
      <c r="CB107" s="1957"/>
      <c r="CC107" s="1957"/>
      <c r="CD107" s="1957"/>
      <c r="CE107" s="2311"/>
      <c r="CF107" s="2311"/>
      <c r="CG107" s="2311"/>
      <c r="CH107" s="2311"/>
      <c r="CI107" s="2311"/>
      <c r="CJ107" s="2311"/>
      <c r="CK107" s="2311"/>
      <c r="CL107" s="2311"/>
      <c r="CM107" s="2311"/>
      <c r="CN107" s="2311"/>
    </row>
    <row r="108" spans="1:92" ht="3" customHeight="1" x14ac:dyDescent="0.25">
      <c r="A108" s="2195"/>
      <c r="B108" s="2192">
        <v>10</v>
      </c>
      <c r="C108" s="451"/>
      <c r="D108" s="18"/>
      <c r="E108" s="18"/>
      <c r="F108" s="18"/>
      <c r="G108" s="18"/>
      <c r="H108" s="18"/>
    </row>
    <row r="109" spans="1:92" ht="3" customHeight="1" x14ac:dyDescent="0.25">
      <c r="A109" s="2195"/>
      <c r="B109" s="2193"/>
      <c r="C109" s="451"/>
      <c r="D109" s="18"/>
      <c r="E109" s="18"/>
      <c r="F109" s="18"/>
      <c r="G109" s="18"/>
      <c r="H109" s="18"/>
    </row>
    <row r="110" spans="1:92" ht="3" customHeight="1" x14ac:dyDescent="0.25">
      <c r="A110" s="2195"/>
      <c r="B110" s="2193"/>
      <c r="C110" s="451"/>
      <c r="D110" s="18"/>
      <c r="E110" s="18"/>
      <c r="F110" s="18"/>
      <c r="G110" s="18"/>
      <c r="H110" s="18"/>
    </row>
    <row r="111" spans="1:92" ht="3" customHeight="1" x14ac:dyDescent="0.25">
      <c r="A111" s="2195"/>
      <c r="B111" s="2193"/>
      <c r="C111" s="451"/>
      <c r="D111" s="18"/>
      <c r="E111" s="18"/>
      <c r="F111" s="18"/>
      <c r="G111" s="18"/>
      <c r="H111" s="18"/>
    </row>
    <row r="112" spans="1:92" ht="3" customHeight="1" x14ac:dyDescent="0.25">
      <c r="A112" s="2195"/>
      <c r="B112" s="2194"/>
      <c r="C112" s="451"/>
      <c r="D112" s="18"/>
      <c r="E112" s="18"/>
      <c r="F112" s="18"/>
      <c r="G112" s="18"/>
      <c r="H112" s="18"/>
    </row>
    <row r="113" spans="1:133" ht="3" customHeight="1" x14ac:dyDescent="0.25">
      <c r="A113" s="2195"/>
      <c r="B113" s="2192">
        <v>5</v>
      </c>
      <c r="C113" s="451"/>
      <c r="D113" s="18"/>
      <c r="E113" s="18"/>
      <c r="F113" s="18"/>
      <c r="G113" s="18"/>
      <c r="H113" s="18"/>
    </row>
    <row r="114" spans="1:133" ht="3" customHeight="1" x14ac:dyDescent="0.25">
      <c r="A114" s="2195"/>
      <c r="B114" s="2193"/>
      <c r="C114" s="451"/>
      <c r="D114" s="18"/>
      <c r="E114" s="18"/>
      <c r="F114" s="18"/>
      <c r="G114" s="18"/>
      <c r="H114" s="18"/>
    </row>
    <row r="115" spans="1:133" ht="3" customHeight="1" x14ac:dyDescent="0.25">
      <c r="A115" s="2195"/>
      <c r="B115" s="2193"/>
      <c r="C115" s="451"/>
      <c r="D115" s="18"/>
      <c r="E115" s="18"/>
      <c r="F115" s="18"/>
      <c r="G115" s="18"/>
      <c r="H115" s="18"/>
    </row>
    <row r="116" spans="1:133" ht="3" customHeight="1" x14ac:dyDescent="0.25">
      <c r="A116" s="2195"/>
      <c r="B116" s="2193"/>
      <c r="C116" s="451"/>
      <c r="D116" s="18"/>
      <c r="E116" s="18"/>
      <c r="F116" s="18"/>
      <c r="G116" s="18"/>
      <c r="H116" s="18"/>
    </row>
    <row r="117" spans="1:133" ht="3" customHeight="1" x14ac:dyDescent="0.25">
      <c r="A117" s="2195"/>
      <c r="B117" s="2194"/>
      <c r="C117" s="458"/>
      <c r="D117" s="459"/>
      <c r="E117" s="459"/>
      <c r="F117" s="459"/>
      <c r="G117" s="459"/>
      <c r="H117" s="459"/>
      <c r="I117" s="243"/>
      <c r="J117" s="243"/>
      <c r="K117" s="243"/>
      <c r="L117" s="243"/>
      <c r="M117" s="243"/>
      <c r="N117" s="243"/>
    </row>
    <row r="118" spans="1:133" x14ac:dyDescent="0.25">
      <c r="C118" s="2294">
        <v>0.5</v>
      </c>
      <c r="D118" s="2294"/>
      <c r="E118" s="2294"/>
      <c r="F118" s="2294"/>
      <c r="G118" s="2294"/>
      <c r="H118" s="2294"/>
      <c r="I118" s="2294"/>
      <c r="J118" s="2294"/>
      <c r="K118" s="2294"/>
      <c r="L118" s="2294"/>
      <c r="M118" s="2294"/>
      <c r="N118" s="2295"/>
      <c r="O118" s="2321" t="s">
        <v>902</v>
      </c>
      <c r="P118" s="2294"/>
      <c r="Q118" s="2294"/>
      <c r="R118" s="2294"/>
      <c r="S118" s="2294"/>
      <c r="T118" s="2294"/>
      <c r="U118" s="2294"/>
      <c r="V118" s="2294"/>
      <c r="W118" s="2294"/>
      <c r="X118" s="2294"/>
      <c r="Y118" s="2295"/>
      <c r="Z118" s="446"/>
      <c r="AA118" s="446"/>
      <c r="AB118" s="446"/>
      <c r="AC118" s="446"/>
      <c r="AD118" s="446"/>
      <c r="AE118" s="2294">
        <v>1.5</v>
      </c>
      <c r="AF118" s="2294"/>
      <c r="AG118" s="2294"/>
      <c r="AH118" s="2294"/>
      <c r="AI118" s="2294"/>
      <c r="AJ118" s="2295"/>
      <c r="AK118" s="447"/>
      <c r="AL118" s="446"/>
      <c r="AM118" s="446"/>
      <c r="AN118" s="446"/>
      <c r="AO118" s="446"/>
      <c r="AP118" s="446"/>
      <c r="AQ118" s="2294">
        <v>2</v>
      </c>
      <c r="AR118" s="2294"/>
      <c r="AS118" s="2294"/>
      <c r="AT118" s="2294"/>
      <c r="AU118" s="2294"/>
      <c r="AV118" s="2295"/>
      <c r="AW118" s="446"/>
      <c r="AX118" s="446"/>
      <c r="AY118" s="446"/>
      <c r="AZ118" s="446"/>
      <c r="BA118" s="446"/>
      <c r="BB118" s="446"/>
      <c r="BC118" s="2294">
        <v>2.5</v>
      </c>
      <c r="BD118" s="2294"/>
      <c r="BE118" s="2294"/>
      <c r="BF118" s="2294"/>
      <c r="BG118" s="2294"/>
      <c r="BH118" s="2295"/>
      <c r="BI118" s="446"/>
      <c r="BJ118" s="446"/>
      <c r="BK118" s="446"/>
      <c r="BL118" s="446"/>
      <c r="BM118" s="446"/>
      <c r="BN118" s="446"/>
      <c r="BO118" s="2294">
        <v>3</v>
      </c>
      <c r="BP118" s="2294"/>
      <c r="BQ118" s="2294"/>
      <c r="BR118" s="2294"/>
      <c r="BS118" s="2294"/>
      <c r="BT118" s="2295"/>
      <c r="BU118" s="446"/>
      <c r="BV118" s="446"/>
      <c r="BW118" s="446"/>
      <c r="BX118" s="446"/>
      <c r="BY118" s="446"/>
      <c r="BZ118" s="446"/>
      <c r="CA118" s="2294">
        <v>3.5</v>
      </c>
      <c r="CB118" s="2294"/>
      <c r="CC118" s="2294"/>
      <c r="CD118" s="2294"/>
      <c r="CE118" s="2294"/>
      <c r="CF118" s="2295"/>
      <c r="CG118" s="446"/>
      <c r="CH118" s="446"/>
      <c r="CI118" s="446"/>
      <c r="CJ118" s="446"/>
      <c r="CK118" s="446"/>
      <c r="CL118" s="446"/>
      <c r="CM118" s="2294">
        <v>4</v>
      </c>
      <c r="CN118" s="2294"/>
      <c r="CO118" s="2294"/>
      <c r="CP118" s="2294"/>
      <c r="CQ118" s="2294"/>
      <c r="CR118" s="2295"/>
      <c r="CS118" s="446"/>
      <c r="CT118" s="446"/>
      <c r="CU118" s="446"/>
      <c r="CV118" s="446"/>
      <c r="CW118" s="446"/>
      <c r="CX118" s="446"/>
      <c r="CY118" s="2294">
        <v>4.5</v>
      </c>
      <c r="CZ118" s="2294"/>
      <c r="DA118" s="2294"/>
      <c r="DB118" s="2294"/>
      <c r="DC118" s="2294"/>
      <c r="DD118" s="2295"/>
      <c r="DE118" s="2296" t="s">
        <v>920</v>
      </c>
      <c r="DF118" s="2297"/>
      <c r="DG118" s="2297"/>
      <c r="DH118" s="2297"/>
      <c r="DI118" s="2297"/>
      <c r="DJ118" s="2297"/>
      <c r="DK118" s="2297"/>
      <c r="DL118" s="2297"/>
      <c r="DM118" s="2297"/>
      <c r="DN118" s="2297"/>
      <c r="DO118" s="2297"/>
      <c r="DP118" s="2298"/>
      <c r="DQ118" s="2291">
        <v>5.5</v>
      </c>
      <c r="DR118" s="2292"/>
      <c r="DS118" s="2292"/>
      <c r="DT118" s="2292"/>
      <c r="DU118" s="2292"/>
      <c r="DV118" s="2292"/>
      <c r="DW118" s="2292"/>
      <c r="DX118" s="2292"/>
      <c r="DY118" s="2292"/>
      <c r="DZ118" s="2292"/>
      <c r="EA118" s="2292"/>
      <c r="EB118" s="2292"/>
      <c r="EC118" s="2293"/>
    </row>
    <row r="119" spans="1:133" ht="9" customHeight="1" x14ac:dyDescent="0.25">
      <c r="I119" s="339"/>
      <c r="J119" s="339"/>
      <c r="K119" s="339"/>
      <c r="L119" s="339"/>
      <c r="M119" s="339"/>
      <c r="N119" s="339"/>
      <c r="O119" s="339"/>
      <c r="P119" s="339"/>
      <c r="Q119" s="339"/>
      <c r="R119" s="339"/>
      <c r="S119" s="339"/>
      <c r="T119" s="339"/>
      <c r="U119" s="339"/>
      <c r="V119" s="339"/>
      <c r="W119" s="339"/>
      <c r="X119" s="339"/>
      <c r="Y119" s="460"/>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460"/>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460"/>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c r="CQ119" s="339"/>
      <c r="CR119" s="460"/>
      <c r="CS119" s="339"/>
      <c r="CT119" s="339"/>
      <c r="CU119" s="339"/>
      <c r="CV119" s="339"/>
      <c r="CW119" s="339"/>
      <c r="CX119" s="339"/>
      <c r="CY119" s="339"/>
      <c r="CZ119" s="339"/>
      <c r="DA119" s="339"/>
      <c r="DB119" s="339"/>
      <c r="DC119" s="339"/>
      <c r="DD119" s="339"/>
      <c r="DE119" s="339"/>
      <c r="DF119" s="339"/>
      <c r="DG119" s="339"/>
      <c r="DH119" s="339"/>
      <c r="DI119" s="339"/>
      <c r="DJ119" s="339"/>
      <c r="DK119" s="339"/>
      <c r="DL119" s="339"/>
      <c r="DM119" s="339"/>
      <c r="DN119" s="339"/>
      <c r="DO119" s="339"/>
      <c r="DP119" s="460"/>
      <c r="DQ119" s="461"/>
    </row>
    <row r="120" spans="1:133" x14ac:dyDescent="0.25">
      <c r="D120" s="2255" t="s">
        <v>913</v>
      </c>
      <c r="E120" s="2255"/>
      <c r="F120" s="2255"/>
      <c r="G120" s="2255"/>
      <c r="H120" s="2255"/>
      <c r="I120" s="2255"/>
      <c r="J120" s="2255"/>
      <c r="K120" s="2255"/>
      <c r="L120" s="2255"/>
      <c r="M120" s="2255"/>
      <c r="N120" s="2255"/>
      <c r="O120" s="2255"/>
      <c r="P120" s="2255"/>
      <c r="Q120" s="2255"/>
      <c r="R120" s="2255"/>
      <c r="S120" s="2255"/>
      <c r="T120" s="2255"/>
      <c r="U120" s="2255"/>
      <c r="V120" s="2255"/>
      <c r="W120" s="2255"/>
      <c r="X120" s="2255"/>
      <c r="Y120" s="2255"/>
      <c r="Z120" s="2255"/>
      <c r="AA120" s="2255"/>
      <c r="AB120" s="2255"/>
      <c r="AC120" s="2255"/>
      <c r="AD120" s="2255"/>
      <c r="AE120" s="2255"/>
      <c r="AF120" s="2255"/>
      <c r="AG120" s="2255"/>
      <c r="AH120" s="2255"/>
      <c r="AI120" s="2255"/>
      <c r="AJ120" s="2255"/>
      <c r="AK120" s="2255"/>
      <c r="AL120" s="2255"/>
      <c r="AM120" s="2255"/>
      <c r="AN120" s="2255"/>
      <c r="AO120" s="2255"/>
      <c r="AP120" s="2255"/>
      <c r="AQ120" s="2255"/>
      <c r="AR120" s="2255"/>
      <c r="AS120" s="2255"/>
      <c r="AT120" s="2255"/>
      <c r="AU120" s="2255"/>
      <c r="AV120" s="2255"/>
      <c r="AW120" s="2255"/>
      <c r="AX120" s="2255"/>
      <c r="AY120" s="2255"/>
      <c r="AZ120" s="2255"/>
      <c r="BA120" s="2255"/>
      <c r="BB120" s="2255"/>
      <c r="BC120" s="2255"/>
      <c r="BD120" s="2255"/>
      <c r="BE120" s="2255"/>
      <c r="BF120" s="2255"/>
      <c r="BG120" s="2255"/>
      <c r="BH120" s="2255"/>
      <c r="BI120" s="2255"/>
      <c r="BJ120" s="2255"/>
      <c r="BK120" s="2255"/>
      <c r="BL120" s="2255"/>
      <c r="BM120" s="2255"/>
      <c r="BN120" s="2255"/>
      <c r="BO120" s="2255"/>
      <c r="BP120" s="2255"/>
      <c r="BQ120" s="2255"/>
      <c r="BR120" s="2255"/>
      <c r="BS120" s="2255"/>
      <c r="BT120" s="2255"/>
      <c r="BU120" s="2255"/>
      <c r="BV120" s="2255"/>
      <c r="BW120" s="2255"/>
      <c r="BX120" s="2255"/>
      <c r="BY120" s="2255"/>
      <c r="BZ120" s="2255"/>
      <c r="CA120" s="2255"/>
      <c r="CB120" s="2255"/>
      <c r="CC120" s="2255"/>
      <c r="CD120" s="2255"/>
      <c r="CE120" s="2255"/>
      <c r="CF120" s="2255"/>
      <c r="CG120" s="2255"/>
      <c r="CH120" s="2255"/>
      <c r="CI120" s="2255"/>
      <c r="CJ120" s="2255"/>
      <c r="CK120" s="2255"/>
      <c r="CL120" s="2255"/>
      <c r="CM120" s="2255"/>
      <c r="CN120" s="2255"/>
      <c r="CO120" s="2255"/>
      <c r="CP120" s="2255"/>
      <c r="CQ120" s="2255"/>
      <c r="CR120" s="2255"/>
      <c r="CS120" s="2255"/>
      <c r="CT120" s="2255"/>
      <c r="CU120" s="2255"/>
      <c r="CV120" s="2255"/>
      <c r="CW120" s="2255"/>
      <c r="CX120" s="2255"/>
      <c r="CY120" s="2255"/>
      <c r="CZ120" s="2255"/>
      <c r="DA120" s="2255"/>
      <c r="DB120" s="2255"/>
      <c r="DC120" s="2255"/>
      <c r="DD120" s="2255"/>
      <c r="DE120" s="2255"/>
      <c r="DF120" s="2255"/>
      <c r="DG120" s="2255"/>
      <c r="DH120" s="2255"/>
      <c r="DI120" s="2255"/>
      <c r="DJ120" s="2255"/>
      <c r="DK120" s="2255"/>
      <c r="DL120" s="2255"/>
      <c r="DM120" s="2255"/>
      <c r="DN120" s="2255"/>
      <c r="DO120" s="2255"/>
      <c r="DP120" s="2255"/>
      <c r="DQ120" s="2255"/>
      <c r="DR120" s="2255"/>
      <c r="DS120" s="2255"/>
      <c r="DT120" s="2255"/>
      <c r="DU120" s="2255"/>
      <c r="DV120" s="2255"/>
      <c r="DW120" s="2255"/>
      <c r="DX120" s="2255"/>
      <c r="DY120" s="2255"/>
      <c r="DZ120" s="2255"/>
      <c r="EA120" s="2255"/>
      <c r="EB120" s="2255"/>
      <c r="EC120" s="2255"/>
    </row>
    <row r="121" spans="1:133" ht="6.75" customHeight="1" x14ac:dyDescent="0.25">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c r="CQ121" s="339"/>
      <c r="CR121" s="339"/>
      <c r="CS121" s="339"/>
      <c r="CT121" s="339"/>
      <c r="CU121" s="339"/>
      <c r="CV121" s="339"/>
      <c r="CW121" s="339"/>
      <c r="CX121" s="339"/>
      <c r="CY121" s="339"/>
      <c r="CZ121" s="339"/>
      <c r="DA121" s="339"/>
      <c r="DB121" s="339"/>
      <c r="DC121" s="339"/>
      <c r="DD121" s="339"/>
      <c r="DE121" s="339"/>
      <c r="DF121" s="339"/>
      <c r="DG121" s="339"/>
      <c r="DH121" s="339"/>
      <c r="DI121" s="339"/>
      <c r="DJ121" s="339"/>
      <c r="DK121" s="339"/>
      <c r="DL121" s="339"/>
      <c r="DM121" s="339"/>
      <c r="DN121" s="339"/>
      <c r="DO121" s="339"/>
      <c r="DP121" s="339"/>
      <c r="DQ121" s="462"/>
    </row>
    <row r="122" spans="1:133" ht="15.75" thickBot="1" x14ac:dyDescent="0.3">
      <c r="A122" s="41"/>
      <c r="B122" s="41" t="s">
        <v>891</v>
      </c>
      <c r="C122" s="41"/>
      <c r="D122" s="41"/>
      <c r="E122" s="41"/>
      <c r="F122" s="41"/>
      <c r="G122" s="41"/>
      <c r="H122" s="41"/>
      <c r="I122" s="41"/>
      <c r="J122" s="552"/>
      <c r="K122" s="552"/>
      <c r="L122" s="552"/>
      <c r="M122" s="552"/>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c r="AO122" s="558"/>
      <c r="AP122" s="558"/>
      <c r="AQ122" s="558"/>
      <c r="AR122" s="558"/>
      <c r="AS122" s="558"/>
      <c r="AT122" s="558"/>
      <c r="AU122" s="558"/>
      <c r="AV122" s="558"/>
      <c r="AW122" s="558"/>
      <c r="AX122" s="558"/>
      <c r="AY122" s="558"/>
      <c r="AZ122" s="558"/>
      <c r="BA122" s="558"/>
      <c r="BB122" s="558"/>
      <c r="BC122" s="558"/>
      <c r="BD122" s="558"/>
      <c r="BE122" s="558"/>
      <c r="BF122" s="558"/>
      <c r="BG122" s="558"/>
      <c r="BH122" s="558"/>
      <c r="BI122" s="558"/>
      <c r="BJ122" s="558"/>
      <c r="BK122" s="558"/>
      <c r="BL122" s="558"/>
      <c r="BM122" s="558"/>
      <c r="BN122" s="558"/>
      <c r="BO122" s="558"/>
      <c r="BP122" s="558"/>
      <c r="BQ122" s="558"/>
      <c r="BR122" s="558"/>
      <c r="BS122" s="558"/>
      <c r="BT122" s="558"/>
      <c r="BU122" s="558"/>
      <c r="BV122" s="558"/>
      <c r="BW122" s="558"/>
      <c r="BX122" s="558"/>
      <c r="BY122" s="558"/>
      <c r="BZ122" s="558"/>
      <c r="CA122" s="558"/>
      <c r="CB122" s="558"/>
      <c r="CC122" s="558"/>
      <c r="CD122" s="558"/>
      <c r="CE122" s="558"/>
      <c r="CF122" s="558"/>
      <c r="CG122" s="558"/>
      <c r="CH122" s="558"/>
      <c r="CI122" s="558"/>
      <c r="CJ122" s="558"/>
      <c r="CK122" s="558"/>
      <c r="CL122" s="558"/>
      <c r="CM122" s="558"/>
      <c r="CN122" s="558"/>
      <c r="CO122" s="558"/>
      <c r="CP122" s="558"/>
      <c r="CQ122" s="558"/>
      <c r="CR122" s="558"/>
      <c r="CS122" s="558"/>
      <c r="CT122" s="558"/>
      <c r="CU122" s="558"/>
      <c r="CV122" s="558"/>
      <c r="CW122" s="558"/>
      <c r="CX122" s="558"/>
      <c r="CY122" s="558"/>
      <c r="CZ122" s="558"/>
      <c r="DA122" s="558"/>
      <c r="DB122" s="558"/>
      <c r="DC122" s="558"/>
      <c r="DD122" s="558"/>
      <c r="DE122" s="558"/>
      <c r="DF122" s="558"/>
      <c r="DG122" s="558"/>
      <c r="DH122" s="558"/>
      <c r="DI122" s="558"/>
      <c r="DJ122" s="558"/>
      <c r="DK122" s="558"/>
      <c r="DL122" s="558"/>
      <c r="DM122" s="558"/>
      <c r="DN122" s="558"/>
      <c r="DO122" s="558"/>
      <c r="DP122" s="558"/>
      <c r="DQ122" s="339"/>
    </row>
    <row r="123" spans="1:133" ht="15" customHeight="1" thickTop="1" x14ac:dyDescent="0.25">
      <c r="A123" s="64" t="s">
        <v>889</v>
      </c>
      <c r="B123" s="622">
        <v>11</v>
      </c>
      <c r="C123" s="2239">
        <v>11</v>
      </c>
      <c r="D123" s="2240"/>
      <c r="E123" s="2240"/>
      <c r="F123" s="2240"/>
      <c r="G123" s="2240"/>
      <c r="H123" s="2240"/>
      <c r="I123" s="2240"/>
      <c r="J123" s="2240"/>
      <c r="K123" s="2240"/>
      <c r="L123" s="2240"/>
      <c r="M123" s="2240"/>
      <c r="N123" s="2240"/>
      <c r="O123" s="2236">
        <v>9</v>
      </c>
      <c r="P123" s="2237"/>
      <c r="Q123" s="2237"/>
      <c r="R123" s="2237"/>
      <c r="S123" s="2237"/>
      <c r="T123" s="2237"/>
      <c r="U123" s="2237"/>
      <c r="V123" s="2237"/>
      <c r="W123" s="2237"/>
      <c r="X123" s="2237"/>
      <c r="Y123" s="2238"/>
      <c r="Z123" s="2236">
        <v>9</v>
      </c>
      <c r="AA123" s="2237"/>
      <c r="AB123" s="2237"/>
      <c r="AC123" s="2237"/>
      <c r="AD123" s="2237"/>
      <c r="AE123" s="2237"/>
      <c r="AF123" s="2237"/>
      <c r="AG123" s="2237"/>
      <c r="AH123" s="2237"/>
      <c r="AI123" s="2237"/>
      <c r="AJ123" s="2238"/>
      <c r="AK123" s="2236">
        <v>9</v>
      </c>
      <c r="AL123" s="2237"/>
      <c r="AM123" s="2237"/>
      <c r="AN123" s="2237"/>
      <c r="AO123" s="2237"/>
      <c r="AP123" s="2237"/>
      <c r="AQ123" s="2237"/>
      <c r="AR123" s="2237"/>
      <c r="AS123" s="2237"/>
      <c r="AT123" s="2237"/>
      <c r="AU123" s="2237"/>
      <c r="AV123" s="2238"/>
      <c r="AW123" s="2236">
        <v>9</v>
      </c>
      <c r="AX123" s="2237"/>
      <c r="AY123" s="2237"/>
      <c r="AZ123" s="2237"/>
      <c r="BA123" s="2237"/>
      <c r="BB123" s="2237"/>
      <c r="BC123" s="2237"/>
      <c r="BD123" s="2237"/>
      <c r="BE123" s="2237"/>
      <c r="BF123" s="2237"/>
      <c r="BG123" s="2237"/>
      <c r="BH123" s="2238"/>
      <c r="BI123" s="2236">
        <v>9</v>
      </c>
      <c r="BJ123" s="2237"/>
      <c r="BK123" s="2237"/>
      <c r="BL123" s="2237"/>
      <c r="BM123" s="2237"/>
      <c r="BN123" s="2237"/>
      <c r="BO123" s="2237"/>
      <c r="BP123" s="2237"/>
      <c r="BQ123" s="2237"/>
      <c r="BR123" s="2237"/>
      <c r="BS123" s="2237"/>
      <c r="BT123" s="2238"/>
      <c r="BU123" s="2236">
        <v>9</v>
      </c>
      <c r="BV123" s="2237"/>
      <c r="BW123" s="2237"/>
      <c r="BX123" s="2237"/>
      <c r="BY123" s="2237"/>
      <c r="BZ123" s="2237"/>
      <c r="CA123" s="2237"/>
      <c r="CB123" s="2237"/>
      <c r="CC123" s="2237"/>
      <c r="CD123" s="2237"/>
      <c r="CE123" s="2237"/>
      <c r="CF123" s="2238"/>
      <c r="CG123" s="2236">
        <v>8</v>
      </c>
      <c r="CH123" s="2237"/>
      <c r="CI123" s="2237"/>
      <c r="CJ123" s="2237"/>
      <c r="CK123" s="2237"/>
      <c r="CL123" s="2237"/>
      <c r="CM123" s="2237"/>
      <c r="CN123" s="2237"/>
      <c r="CO123" s="2237"/>
      <c r="CP123" s="2237"/>
      <c r="CQ123" s="2237"/>
      <c r="CR123" s="2238"/>
      <c r="CS123" s="2236">
        <v>7</v>
      </c>
      <c r="CT123" s="2237"/>
      <c r="CU123" s="2237"/>
      <c r="CV123" s="2237"/>
      <c r="CW123" s="2237"/>
      <c r="CX123" s="2237"/>
      <c r="CY123" s="2237"/>
      <c r="CZ123" s="2237"/>
      <c r="DA123" s="2237"/>
      <c r="DB123" s="2237"/>
      <c r="DC123" s="2237"/>
      <c r="DD123" s="2238"/>
      <c r="DE123" s="2236">
        <v>4</v>
      </c>
      <c r="DF123" s="2237"/>
      <c r="DG123" s="2237"/>
      <c r="DH123" s="2237"/>
      <c r="DI123" s="2237"/>
      <c r="DJ123" s="2237"/>
      <c r="DK123" s="2237"/>
      <c r="DL123" s="2237"/>
      <c r="DM123" s="2237"/>
      <c r="DN123" s="2237"/>
      <c r="DO123" s="2237"/>
      <c r="DP123" s="2238"/>
      <c r="DQ123" s="339"/>
    </row>
    <row r="124" spans="1:133" ht="15" customHeight="1" thickBot="1" x14ac:dyDescent="0.3">
      <c r="A124" s="64" t="s">
        <v>890</v>
      </c>
      <c r="B124" s="623">
        <v>1</v>
      </c>
      <c r="C124" s="2234">
        <v>1</v>
      </c>
      <c r="D124" s="2234"/>
      <c r="E124" s="2234"/>
      <c r="F124" s="2234"/>
      <c r="G124" s="2234"/>
      <c r="H124" s="2234"/>
      <c r="I124" s="2234"/>
      <c r="J124" s="2234"/>
      <c r="K124" s="2234"/>
      <c r="L124" s="2234"/>
      <c r="M124" s="2234"/>
      <c r="N124" s="2235"/>
      <c r="O124" s="2233">
        <f>10/11</f>
        <v>0.90909090909090906</v>
      </c>
      <c r="P124" s="2234"/>
      <c r="Q124" s="2234"/>
      <c r="R124" s="2234"/>
      <c r="S124" s="2234"/>
      <c r="T124" s="2234"/>
      <c r="U124" s="2234"/>
      <c r="V124" s="2234"/>
      <c r="W124" s="2234"/>
      <c r="X124" s="2234"/>
      <c r="Y124" s="2235"/>
      <c r="Z124" s="2233">
        <f>10/11</f>
        <v>0.90909090909090906</v>
      </c>
      <c r="AA124" s="2234"/>
      <c r="AB124" s="2234"/>
      <c r="AC124" s="2234"/>
      <c r="AD124" s="2234"/>
      <c r="AE124" s="2234"/>
      <c r="AF124" s="2234"/>
      <c r="AG124" s="2234"/>
      <c r="AH124" s="2234"/>
      <c r="AI124" s="2234"/>
      <c r="AJ124" s="2235"/>
      <c r="AK124" s="2233">
        <f>10/11</f>
        <v>0.90909090909090906</v>
      </c>
      <c r="AL124" s="2234"/>
      <c r="AM124" s="2234"/>
      <c r="AN124" s="2234"/>
      <c r="AO124" s="2234"/>
      <c r="AP124" s="2234"/>
      <c r="AQ124" s="2234"/>
      <c r="AR124" s="2234"/>
      <c r="AS124" s="2234"/>
      <c r="AT124" s="2234"/>
      <c r="AU124" s="2234"/>
      <c r="AV124" s="2235"/>
      <c r="AW124" s="2233">
        <f>10/11</f>
        <v>0.90909090909090906</v>
      </c>
      <c r="AX124" s="2234"/>
      <c r="AY124" s="2234"/>
      <c r="AZ124" s="2234"/>
      <c r="BA124" s="2234"/>
      <c r="BB124" s="2234"/>
      <c r="BC124" s="2234"/>
      <c r="BD124" s="2234"/>
      <c r="BE124" s="2234"/>
      <c r="BF124" s="2234"/>
      <c r="BG124" s="2234"/>
      <c r="BH124" s="2235"/>
      <c r="BI124" s="2233">
        <f>10/11</f>
        <v>0.90909090909090906</v>
      </c>
      <c r="BJ124" s="2234"/>
      <c r="BK124" s="2234"/>
      <c r="BL124" s="2234"/>
      <c r="BM124" s="2234"/>
      <c r="BN124" s="2234"/>
      <c r="BO124" s="2234"/>
      <c r="BP124" s="2234"/>
      <c r="BQ124" s="2234"/>
      <c r="BR124" s="2234"/>
      <c r="BS124" s="2234"/>
      <c r="BT124" s="2235"/>
      <c r="BU124" s="2233">
        <f>10/11</f>
        <v>0.90909090909090906</v>
      </c>
      <c r="BV124" s="2234"/>
      <c r="BW124" s="2234"/>
      <c r="BX124" s="2234"/>
      <c r="BY124" s="2234"/>
      <c r="BZ124" s="2234"/>
      <c r="CA124" s="2234"/>
      <c r="CB124" s="2234"/>
      <c r="CC124" s="2234"/>
      <c r="CD124" s="2234"/>
      <c r="CE124" s="2234"/>
      <c r="CF124" s="2235"/>
      <c r="CG124" s="2233">
        <f>10/11</f>
        <v>0.90909090909090906</v>
      </c>
      <c r="CH124" s="2234"/>
      <c r="CI124" s="2234"/>
      <c r="CJ124" s="2234"/>
      <c r="CK124" s="2234"/>
      <c r="CL124" s="2234"/>
      <c r="CM124" s="2234"/>
      <c r="CN124" s="2234"/>
      <c r="CO124" s="2234"/>
      <c r="CP124" s="2234"/>
      <c r="CQ124" s="2234"/>
      <c r="CR124" s="2235"/>
      <c r="CS124" s="2233">
        <f>CS123/11</f>
        <v>0.63636363636363635</v>
      </c>
      <c r="CT124" s="2234"/>
      <c r="CU124" s="2234"/>
      <c r="CV124" s="2234"/>
      <c r="CW124" s="2234"/>
      <c r="CX124" s="2234"/>
      <c r="CY124" s="2234"/>
      <c r="CZ124" s="2234"/>
      <c r="DA124" s="2234"/>
      <c r="DB124" s="2234"/>
      <c r="DC124" s="2234"/>
      <c r="DD124" s="2235"/>
      <c r="DE124" s="2233">
        <f>DE123/11</f>
        <v>0.36363636363636365</v>
      </c>
      <c r="DF124" s="2234"/>
      <c r="DG124" s="2234"/>
      <c r="DH124" s="2234"/>
      <c r="DI124" s="2234"/>
      <c r="DJ124" s="2234"/>
      <c r="DK124" s="2234"/>
      <c r="DL124" s="2234"/>
      <c r="DM124" s="2234"/>
      <c r="DN124" s="2234"/>
      <c r="DO124" s="2234"/>
      <c r="DP124" s="2235"/>
      <c r="DQ124" s="339"/>
    </row>
    <row r="125" spans="1:133" ht="15.75" thickTop="1" x14ac:dyDescent="0.25">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row>
    <row r="127" spans="1:133" x14ac:dyDescent="0.25">
      <c r="B127" s="2258" t="s">
        <v>936</v>
      </c>
      <c r="C127" s="2259"/>
      <c r="D127" s="2259"/>
      <c r="E127" s="2259"/>
      <c r="F127" s="2259"/>
      <c r="G127" s="2259"/>
      <c r="H127" s="2259"/>
      <c r="I127" s="2259"/>
      <c r="J127" s="2259"/>
      <c r="K127" s="2259"/>
      <c r="L127" s="2259"/>
      <c r="M127" s="2259"/>
      <c r="N127" s="2259"/>
      <c r="O127" s="2259"/>
      <c r="P127" s="2259"/>
      <c r="Q127" s="2259"/>
      <c r="R127" s="2259"/>
      <c r="S127" s="2259"/>
      <c r="T127" s="2259"/>
      <c r="U127" s="2259"/>
      <c r="V127" s="2259"/>
      <c r="W127" s="2259"/>
      <c r="X127" s="2259"/>
      <c r="Y127" s="2259"/>
      <c r="Z127" s="2259"/>
      <c r="AA127" s="2259"/>
      <c r="AB127" s="2259"/>
      <c r="AC127" s="2259"/>
      <c r="AD127" s="2259"/>
      <c r="AE127" s="2259"/>
      <c r="AF127" s="2259"/>
      <c r="AG127" s="2259"/>
      <c r="AH127" s="2259"/>
      <c r="AI127" s="2259"/>
      <c r="AJ127" s="2259"/>
      <c r="AK127" s="2259"/>
      <c r="AL127" s="2259"/>
      <c r="AM127" s="2259"/>
      <c r="AN127" s="2259"/>
      <c r="AO127" s="2259"/>
      <c r="AP127" s="2259"/>
      <c r="AQ127" s="2259"/>
      <c r="AR127" s="2259"/>
      <c r="AS127" s="2259"/>
      <c r="AT127" s="2259"/>
      <c r="AU127" s="2259"/>
      <c r="AV127" s="2259"/>
      <c r="AW127" s="2259"/>
      <c r="AX127" s="2259"/>
      <c r="AY127" s="2259"/>
      <c r="AZ127" s="2259"/>
      <c r="BA127" s="2259"/>
      <c r="BB127" s="2259"/>
      <c r="BC127" s="2259"/>
      <c r="BD127" s="2259"/>
      <c r="BE127" s="2259"/>
      <c r="BF127" s="2259"/>
      <c r="BG127" s="2259"/>
      <c r="BH127" s="2259"/>
      <c r="BI127" s="2259"/>
      <c r="BJ127" s="2259"/>
      <c r="BK127" s="2259"/>
      <c r="BL127" s="2259"/>
      <c r="BM127" s="2259"/>
      <c r="BN127" s="2259"/>
      <c r="BO127" s="2259"/>
      <c r="BP127" s="2259"/>
      <c r="BQ127" s="2259"/>
      <c r="BR127" s="2259"/>
      <c r="BS127" s="2259"/>
      <c r="BT127" s="2259"/>
      <c r="BU127" s="2259"/>
      <c r="BV127" s="2259"/>
      <c r="BW127" s="2259"/>
      <c r="BX127" s="2259"/>
      <c r="BY127" s="2259"/>
      <c r="BZ127" s="2259"/>
      <c r="CA127" s="2259"/>
      <c r="CB127" s="2259"/>
      <c r="CC127" s="2259"/>
      <c r="CD127" s="2259"/>
      <c r="CE127" s="2259"/>
      <c r="CF127" s="2260"/>
      <c r="CG127" s="2256" t="s">
        <v>923</v>
      </c>
      <c r="CH127" s="2256"/>
      <c r="CI127" s="2256"/>
      <c r="CJ127" s="2256"/>
      <c r="CK127" s="2256"/>
      <c r="CL127" s="2256"/>
      <c r="CM127" s="2256"/>
      <c r="CN127" s="2256"/>
      <c r="CO127" s="2256"/>
      <c r="CP127" s="2256"/>
      <c r="CQ127" s="2256"/>
      <c r="CR127" s="2256"/>
      <c r="CS127" s="2256" t="s">
        <v>890</v>
      </c>
      <c r="CT127" s="2256"/>
      <c r="CU127" s="2256"/>
      <c r="CV127" s="2256"/>
      <c r="CW127" s="2256"/>
      <c r="CX127" s="2256"/>
      <c r="CY127" s="2256"/>
      <c r="CZ127" s="2256"/>
      <c r="DA127" s="2256"/>
      <c r="DB127" s="2256"/>
      <c r="DC127" s="2256"/>
      <c r="DD127" s="2256"/>
    </row>
    <row r="128" spans="1:133" x14ac:dyDescent="0.25">
      <c r="A128" s="417"/>
      <c r="B128" s="2261" t="s">
        <v>935</v>
      </c>
      <c r="C128" s="2262"/>
      <c r="D128" s="2262"/>
      <c r="E128" s="2262"/>
      <c r="F128" s="2262"/>
      <c r="G128" s="2262"/>
      <c r="H128" s="2262"/>
      <c r="I128" s="2262"/>
      <c r="J128" s="2262"/>
      <c r="K128" s="2262"/>
      <c r="L128" s="2262"/>
      <c r="M128" s="2262"/>
      <c r="N128" s="2262"/>
      <c r="O128" s="2262"/>
      <c r="P128" s="2262"/>
      <c r="Q128" s="2262"/>
      <c r="R128" s="2262"/>
      <c r="S128" s="2262"/>
      <c r="T128" s="2262"/>
      <c r="U128" s="2262"/>
      <c r="V128" s="2262"/>
      <c r="W128" s="2262"/>
      <c r="X128" s="2262"/>
      <c r="Y128" s="2262"/>
      <c r="Z128" s="2262"/>
      <c r="AA128" s="2262"/>
      <c r="AB128" s="2262"/>
      <c r="AC128" s="2262"/>
      <c r="AD128" s="2262"/>
      <c r="AE128" s="2262"/>
      <c r="AF128" s="2262"/>
      <c r="AG128" s="2262"/>
      <c r="AH128" s="2262"/>
      <c r="AI128" s="2262"/>
      <c r="AJ128" s="2262"/>
      <c r="AK128" s="2262"/>
      <c r="AL128" s="2262"/>
      <c r="AM128" s="2262"/>
      <c r="AN128" s="2262"/>
      <c r="AO128" s="2262"/>
      <c r="AP128" s="2262"/>
      <c r="AQ128" s="2262"/>
      <c r="AR128" s="2262"/>
      <c r="AS128" s="2262"/>
      <c r="AT128" s="2262"/>
      <c r="AU128" s="2262"/>
      <c r="AV128" s="2262"/>
      <c r="AW128" s="2262"/>
      <c r="AX128" s="2262"/>
      <c r="AY128" s="2262"/>
      <c r="AZ128" s="2262"/>
      <c r="BA128" s="2262"/>
      <c r="BB128" s="2262"/>
      <c r="BC128" s="2262"/>
      <c r="BD128" s="2262"/>
      <c r="BE128" s="2262"/>
      <c r="BF128" s="2262"/>
      <c r="BG128" s="2262"/>
      <c r="BH128" s="2262"/>
      <c r="BI128" s="2262"/>
      <c r="BJ128" s="2262"/>
      <c r="BK128" s="2262"/>
      <c r="BL128" s="2262"/>
      <c r="BM128" s="2262"/>
      <c r="BN128" s="2262"/>
      <c r="BO128" s="2262"/>
      <c r="BP128" s="2262"/>
      <c r="BQ128" s="2262"/>
      <c r="BR128" s="2262"/>
      <c r="BS128" s="2262"/>
      <c r="BT128" s="2262"/>
      <c r="BU128" s="2262"/>
      <c r="BV128" s="2262"/>
      <c r="BW128" s="2262"/>
      <c r="BX128" s="2262"/>
      <c r="BY128" s="2262"/>
      <c r="BZ128" s="2262"/>
      <c r="CA128" s="2262"/>
      <c r="CB128" s="2262"/>
      <c r="CC128" s="2262"/>
      <c r="CD128" s="2262"/>
      <c r="CE128" s="2262"/>
      <c r="CF128" s="2263"/>
      <c r="CG128" s="2240">
        <v>11</v>
      </c>
      <c r="CH128" s="2240"/>
      <c r="CI128" s="2240"/>
      <c r="CJ128" s="2240"/>
      <c r="CK128" s="2240"/>
      <c r="CL128" s="2240"/>
      <c r="CM128" s="2240"/>
      <c r="CN128" s="2240"/>
      <c r="CO128" s="2240"/>
      <c r="CP128" s="2240"/>
      <c r="CQ128" s="2240"/>
      <c r="CR128" s="2240"/>
      <c r="CS128" s="2240"/>
      <c r="CT128" s="2240"/>
      <c r="CU128" s="2240"/>
      <c r="CV128" s="2240"/>
      <c r="CW128" s="2240"/>
      <c r="CX128" s="2240"/>
      <c r="CY128" s="2240"/>
      <c r="CZ128" s="2240"/>
      <c r="DA128" s="2240"/>
      <c r="DB128" s="2240"/>
      <c r="DC128" s="2240"/>
      <c r="DD128" s="2240"/>
    </row>
    <row r="129" spans="1:108" x14ac:dyDescent="0.25">
      <c r="A129" s="417"/>
      <c r="B129" s="1276" t="s">
        <v>3431</v>
      </c>
      <c r="C129" s="1276"/>
      <c r="D129" s="1276"/>
      <c r="E129" s="1276"/>
      <c r="F129" s="1276"/>
      <c r="G129" s="1276"/>
      <c r="H129" s="1276"/>
      <c r="I129" s="1276"/>
      <c r="J129" s="1276"/>
      <c r="K129" s="1276"/>
      <c r="L129" s="1276"/>
      <c r="M129" s="1276"/>
      <c r="N129" s="1276"/>
      <c r="O129" s="1276"/>
      <c r="P129" s="1276"/>
      <c r="Q129" s="1276"/>
      <c r="R129" s="1276"/>
      <c r="S129" s="1276"/>
      <c r="T129" s="1276"/>
      <c r="U129" s="1276"/>
      <c r="V129" s="1276"/>
      <c r="W129" s="1276"/>
      <c r="X129" s="1276"/>
      <c r="Y129" s="1276"/>
      <c r="Z129" s="1276"/>
      <c r="AA129" s="1276"/>
      <c r="AB129" s="1276"/>
      <c r="AC129" s="1276"/>
      <c r="AD129" s="1276"/>
      <c r="AE129" s="1276"/>
      <c r="AF129" s="1276"/>
      <c r="AG129" s="1276"/>
      <c r="AH129" s="1276"/>
      <c r="AI129" s="1276"/>
      <c r="AJ129" s="1276"/>
      <c r="AK129" s="1276"/>
      <c r="AL129" s="1276"/>
      <c r="AM129" s="1276"/>
      <c r="AN129" s="1276"/>
      <c r="AO129" s="1276"/>
      <c r="AP129" s="1276"/>
      <c r="AQ129" s="1276"/>
      <c r="AR129" s="1276"/>
      <c r="AS129" s="1276"/>
      <c r="AT129" s="1276"/>
      <c r="AU129" s="1276"/>
      <c r="AV129" s="1276"/>
      <c r="AW129" s="1276"/>
      <c r="AX129" s="1276"/>
      <c r="AY129" s="1276"/>
      <c r="AZ129" s="1276"/>
      <c r="BA129" s="1276"/>
      <c r="BB129" s="1276"/>
      <c r="BC129" s="1276"/>
      <c r="BD129" s="1276"/>
      <c r="BE129" s="1276"/>
      <c r="BF129" s="1276"/>
      <c r="BG129" s="1276"/>
      <c r="BH129" s="1276"/>
      <c r="BI129" s="1276"/>
      <c r="BJ129" s="1276"/>
      <c r="BK129" s="1276"/>
      <c r="BL129" s="1276"/>
      <c r="BM129" s="1276"/>
      <c r="BN129" s="1276"/>
      <c r="BO129" s="1276"/>
      <c r="BP129" s="1276"/>
      <c r="BQ129" s="1276"/>
      <c r="BR129" s="1276"/>
      <c r="BS129" s="1276"/>
      <c r="BT129" s="1276"/>
      <c r="BU129" s="1276"/>
      <c r="BV129" s="1276"/>
      <c r="BW129" s="1276"/>
      <c r="BX129" s="1276"/>
      <c r="BY129" s="1276"/>
      <c r="BZ129" s="1276"/>
      <c r="CA129" s="1276"/>
      <c r="CB129" s="1276"/>
      <c r="CC129" s="1276"/>
      <c r="CD129" s="1276"/>
      <c r="CE129" s="1276"/>
      <c r="CF129" s="1276"/>
      <c r="CG129" s="2323">
        <v>0</v>
      </c>
      <c r="CH129" s="2323"/>
      <c r="CI129" s="2323"/>
      <c r="CJ129" s="2323"/>
      <c r="CK129" s="2323"/>
      <c r="CL129" s="2323"/>
      <c r="CM129" s="2323"/>
      <c r="CN129" s="2323"/>
      <c r="CO129" s="2323"/>
      <c r="CP129" s="2323"/>
      <c r="CQ129" s="2323"/>
      <c r="CR129" s="2323"/>
      <c r="CS129" s="2322">
        <f>CG129/$CG$128</f>
        <v>0</v>
      </c>
      <c r="CT129" s="2322"/>
      <c r="CU129" s="2322"/>
      <c r="CV129" s="2322"/>
      <c r="CW129" s="2322"/>
      <c r="CX129" s="2322"/>
      <c r="CY129" s="2322"/>
      <c r="CZ129" s="2322"/>
      <c r="DA129" s="2322"/>
      <c r="DB129" s="2322"/>
      <c r="DC129" s="2322"/>
      <c r="DD129" s="2322"/>
    </row>
    <row r="130" spans="1:108" x14ac:dyDescent="0.25">
      <c r="B130" s="2249" t="s">
        <v>3412</v>
      </c>
      <c r="C130" s="2250"/>
      <c r="D130" s="2250"/>
      <c r="E130" s="2250"/>
      <c r="F130" s="2250"/>
      <c r="G130" s="2250"/>
      <c r="H130" s="2250"/>
      <c r="I130" s="2250"/>
      <c r="J130" s="2250"/>
      <c r="K130" s="2250"/>
      <c r="L130" s="2250"/>
      <c r="M130" s="2250"/>
      <c r="N130" s="2250"/>
      <c r="O130" s="2250"/>
      <c r="P130" s="2250"/>
      <c r="Q130" s="2250"/>
      <c r="R130" s="2250"/>
      <c r="S130" s="2250"/>
      <c r="T130" s="2250"/>
      <c r="U130" s="2250"/>
      <c r="V130" s="2250"/>
      <c r="W130" s="2250"/>
      <c r="X130" s="2250"/>
      <c r="Y130" s="2250"/>
      <c r="Z130" s="2250"/>
      <c r="AA130" s="2250"/>
      <c r="AB130" s="2250"/>
      <c r="AC130" s="2250"/>
      <c r="AD130" s="2250"/>
      <c r="AE130" s="2250"/>
      <c r="AF130" s="2250"/>
      <c r="AG130" s="2250"/>
      <c r="AH130" s="2250"/>
      <c r="AI130" s="2250"/>
      <c r="AJ130" s="2250"/>
      <c r="AK130" s="2250"/>
      <c r="AL130" s="2250"/>
      <c r="AM130" s="2250"/>
      <c r="AN130" s="2250"/>
      <c r="AO130" s="2250"/>
      <c r="AP130" s="2250"/>
      <c r="AQ130" s="2250"/>
      <c r="AR130" s="2250"/>
      <c r="AS130" s="2250"/>
      <c r="AT130" s="2250"/>
      <c r="AU130" s="2250"/>
      <c r="AV130" s="2250"/>
      <c r="AW130" s="2250"/>
      <c r="AX130" s="2250"/>
      <c r="AY130" s="2250"/>
      <c r="AZ130" s="2250"/>
      <c r="BA130" s="2250"/>
      <c r="BB130" s="2250"/>
      <c r="BC130" s="2250"/>
      <c r="BD130" s="2250"/>
      <c r="BE130" s="2250"/>
      <c r="BF130" s="2250"/>
      <c r="BG130" s="2250"/>
      <c r="BH130" s="2250"/>
      <c r="BI130" s="2250"/>
      <c r="BJ130" s="2250"/>
      <c r="BK130" s="2250"/>
      <c r="BL130" s="2250"/>
      <c r="BM130" s="2250"/>
      <c r="BN130" s="2250"/>
      <c r="BO130" s="2250"/>
      <c r="BP130" s="2250"/>
      <c r="BQ130" s="2250"/>
      <c r="BR130" s="2250"/>
      <c r="BS130" s="2250"/>
      <c r="BT130" s="2250"/>
      <c r="BU130" s="2250"/>
      <c r="BV130" s="2250"/>
      <c r="BW130" s="2250"/>
      <c r="BX130" s="2250"/>
      <c r="BY130" s="2250"/>
      <c r="BZ130" s="2250"/>
      <c r="CA130" s="2250"/>
      <c r="CB130" s="2250"/>
      <c r="CC130" s="2250"/>
      <c r="CD130" s="2250"/>
      <c r="CE130" s="2250"/>
      <c r="CF130" s="2251"/>
      <c r="CG130" s="2323">
        <v>11</v>
      </c>
      <c r="CH130" s="2323"/>
      <c r="CI130" s="2323"/>
      <c r="CJ130" s="2323"/>
      <c r="CK130" s="2323"/>
      <c r="CL130" s="2323"/>
      <c r="CM130" s="2323"/>
      <c r="CN130" s="2323"/>
      <c r="CO130" s="2323"/>
      <c r="CP130" s="2323"/>
      <c r="CQ130" s="2323"/>
      <c r="CR130" s="2323"/>
      <c r="CS130" s="2322">
        <f>CG130/$CG$128</f>
        <v>1</v>
      </c>
      <c r="CT130" s="2322"/>
      <c r="CU130" s="2322"/>
      <c r="CV130" s="2322"/>
      <c r="CW130" s="2322"/>
      <c r="CX130" s="2322"/>
      <c r="CY130" s="2322"/>
      <c r="CZ130" s="2322"/>
      <c r="DA130" s="2322"/>
      <c r="DB130" s="2322"/>
      <c r="DC130" s="2322"/>
      <c r="DD130" s="2322"/>
    </row>
    <row r="131" spans="1:108" x14ac:dyDescent="0.2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69"/>
      <c r="CW131" s="69"/>
      <c r="CX131" s="69"/>
      <c r="CY131" s="69"/>
      <c r="CZ131" s="69"/>
      <c r="DA131" s="69"/>
      <c r="DB131" s="69"/>
      <c r="DC131" s="69"/>
      <c r="DD131" s="69"/>
    </row>
    <row r="132" spans="1:108" x14ac:dyDescent="0.2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c r="CX132" s="69"/>
      <c r="CY132" s="69"/>
      <c r="CZ132" s="69"/>
      <c r="DA132" s="69"/>
      <c r="DB132" s="69"/>
      <c r="DC132" s="69"/>
      <c r="DD132" s="69"/>
    </row>
    <row r="133" spans="1:108" x14ac:dyDescent="0.25">
      <c r="B133" s="2290" t="s">
        <v>939</v>
      </c>
      <c r="C133" s="2290"/>
      <c r="D133" s="2290"/>
      <c r="E133" s="2290"/>
      <c r="F133" s="2290"/>
      <c r="G133" s="2290"/>
      <c r="H133" s="2290"/>
      <c r="I133" s="2290"/>
      <c r="J133" s="2290"/>
      <c r="K133" s="2290"/>
      <c r="L133" s="2290"/>
      <c r="M133" s="2290"/>
      <c r="N133" s="2290"/>
      <c r="O133" s="2290"/>
      <c r="P133" s="2290"/>
      <c r="Q133" s="2290"/>
      <c r="R133" s="2290"/>
      <c r="S133" s="2290"/>
      <c r="T133" s="2290"/>
      <c r="U133" s="2290"/>
      <c r="V133" s="2290"/>
      <c r="W133" s="2290"/>
      <c r="X133" s="2290"/>
      <c r="Y133" s="2290"/>
      <c r="Z133" s="2290"/>
      <c r="AA133" s="2290"/>
      <c r="AB133" s="2290"/>
      <c r="AC133" s="2290"/>
      <c r="AD133" s="2290"/>
      <c r="AE133" s="2290"/>
      <c r="AF133" s="2290"/>
      <c r="AG133" s="2290"/>
      <c r="AH133" s="2290"/>
      <c r="AI133" s="2290"/>
      <c r="AJ133" s="2290"/>
      <c r="AK133" s="2290"/>
      <c r="AL133" s="2290"/>
      <c r="AM133" s="2290"/>
      <c r="AN133" s="2290"/>
      <c r="AO133" s="2290"/>
      <c r="AP133" s="2290"/>
      <c r="AQ133" s="2290"/>
      <c r="AR133" s="2290"/>
      <c r="AS133" s="2290"/>
      <c r="AT133" s="2290"/>
      <c r="AU133" s="2290"/>
      <c r="AV133" s="2290"/>
      <c r="AW133" s="2290"/>
      <c r="AX133" s="2290"/>
      <c r="AY133" s="2290"/>
      <c r="AZ133" s="2290"/>
      <c r="BA133" s="2290"/>
      <c r="BB133" s="2290"/>
      <c r="BC133" s="2290"/>
      <c r="BD133" s="2290"/>
      <c r="BE133" s="2290"/>
      <c r="BF133" s="2290"/>
      <c r="BG133" s="2290"/>
      <c r="BH133" s="2290"/>
      <c r="BI133" s="2290"/>
      <c r="BJ133" s="2290"/>
      <c r="BK133" s="2290"/>
      <c r="BL133" s="2290"/>
      <c r="BM133" s="2290"/>
      <c r="BN133" s="2290"/>
      <c r="BO133" s="2290"/>
      <c r="BP133" s="2290"/>
      <c r="BQ133" s="2290"/>
      <c r="BR133" s="2290"/>
      <c r="BS133" s="2290"/>
      <c r="BT133" s="2290"/>
      <c r="BU133" s="2290"/>
      <c r="BV133" s="2290"/>
      <c r="BW133" s="1674"/>
      <c r="BX133" s="1674"/>
      <c r="BY133" s="1674"/>
      <c r="BZ133" s="1674"/>
      <c r="CA133" s="1674"/>
      <c r="CB133" s="1674"/>
      <c r="CC133" s="1674"/>
      <c r="CD133" s="69"/>
      <c r="CE133" s="69"/>
      <c r="CF133" s="69"/>
      <c r="CG133" s="69"/>
      <c r="CH133" s="69"/>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row>
    <row r="134" spans="1:108" ht="84" customHeight="1" x14ac:dyDescent="0.25">
      <c r="B134" s="2290" t="s">
        <v>910</v>
      </c>
      <c r="C134" s="2290"/>
      <c r="D134" s="2290"/>
      <c r="E134" s="2290"/>
      <c r="F134" s="2290"/>
      <c r="G134" s="2290"/>
      <c r="H134" s="2290"/>
      <c r="I134" s="2290"/>
      <c r="J134" s="2290"/>
      <c r="K134" s="2290"/>
      <c r="L134" s="2290"/>
      <c r="M134" s="2290"/>
      <c r="N134" s="2290"/>
      <c r="O134" s="2290"/>
      <c r="P134" s="2290"/>
      <c r="Q134" s="2290"/>
      <c r="R134" s="2290"/>
      <c r="S134" s="2290"/>
      <c r="T134" s="2290"/>
      <c r="U134" s="2290"/>
      <c r="V134" s="2290"/>
      <c r="W134" s="2290"/>
      <c r="X134" s="2290"/>
      <c r="Y134" s="2290"/>
      <c r="Z134" s="2290"/>
      <c r="AA134" s="2290"/>
      <c r="AB134" s="2290"/>
      <c r="AC134" s="2290"/>
      <c r="AD134" s="2290"/>
      <c r="AE134" s="2290"/>
      <c r="AF134" s="2290"/>
      <c r="AG134" s="2290"/>
      <c r="AH134" s="2290"/>
      <c r="AI134" s="2290"/>
      <c r="AJ134" s="2288" t="s">
        <v>3564</v>
      </c>
      <c r="AK134" s="2289"/>
      <c r="AL134" s="2289"/>
      <c r="AM134" s="2289"/>
      <c r="AN134" s="2289"/>
      <c r="AO134" s="2289"/>
      <c r="AP134" s="2289"/>
      <c r="AQ134" s="2289"/>
      <c r="AR134" s="2289"/>
      <c r="AS134" s="2289"/>
      <c r="AT134" s="2289"/>
      <c r="AU134" s="2289"/>
      <c r="AV134" s="2289"/>
      <c r="AW134" s="2289"/>
      <c r="AX134" s="2289"/>
      <c r="AY134" s="2289"/>
      <c r="AZ134" s="2289"/>
      <c r="BA134" s="2289"/>
      <c r="BB134" s="2289"/>
      <c r="BC134" s="2289"/>
      <c r="BD134" s="2289"/>
      <c r="BE134" s="2289"/>
      <c r="BF134" s="2289"/>
      <c r="BG134" s="2289"/>
      <c r="BH134" s="2289"/>
      <c r="BI134" s="2289"/>
      <c r="BJ134" s="2289"/>
      <c r="BK134" s="2289"/>
      <c r="BL134" s="2289"/>
      <c r="BM134" s="2289"/>
      <c r="BN134" s="2289"/>
      <c r="BO134" s="2289"/>
      <c r="BP134" s="2289"/>
      <c r="BQ134" s="2289"/>
      <c r="BR134" s="2289"/>
      <c r="BS134" s="2289"/>
      <c r="BT134" s="2289"/>
      <c r="BU134" s="2289"/>
      <c r="BV134" s="2289"/>
      <c r="BW134" s="1674"/>
      <c r="BX134" s="1674"/>
      <c r="BY134" s="1674"/>
      <c r="BZ134" s="1674"/>
      <c r="CA134" s="1674"/>
      <c r="CB134" s="1674"/>
      <c r="CC134" s="1674"/>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row>
    <row r="135" spans="1:108" ht="28.15" customHeight="1" x14ac:dyDescent="0.25">
      <c r="B135" s="2290" t="s">
        <v>911</v>
      </c>
      <c r="C135" s="2290"/>
      <c r="D135" s="2290"/>
      <c r="E135" s="2290"/>
      <c r="F135" s="2290"/>
      <c r="G135" s="2290"/>
      <c r="H135" s="2290"/>
      <c r="I135" s="2290"/>
      <c r="J135" s="2290"/>
      <c r="K135" s="2290"/>
      <c r="L135" s="2290"/>
      <c r="M135" s="2290"/>
      <c r="N135" s="2290"/>
      <c r="O135" s="2290"/>
      <c r="P135" s="2290"/>
      <c r="Q135" s="2290"/>
      <c r="R135" s="2290"/>
      <c r="S135" s="2290"/>
      <c r="T135" s="2290"/>
      <c r="U135" s="2290"/>
      <c r="V135" s="2290"/>
      <c r="W135" s="2290"/>
      <c r="X135" s="2290"/>
      <c r="Y135" s="2290"/>
      <c r="Z135" s="2290"/>
      <c r="AA135" s="2290"/>
      <c r="AB135" s="2290"/>
      <c r="AC135" s="2290"/>
      <c r="AD135" s="2290"/>
      <c r="AE135" s="2290"/>
      <c r="AF135" s="2290"/>
      <c r="AG135" s="2290"/>
      <c r="AH135" s="2290"/>
      <c r="AI135" s="2290"/>
      <c r="AJ135" s="2288" t="s">
        <v>973</v>
      </c>
      <c r="AK135" s="2289"/>
      <c r="AL135" s="2289"/>
      <c r="AM135" s="2289"/>
      <c r="AN135" s="2289"/>
      <c r="AO135" s="2289"/>
      <c r="AP135" s="2289"/>
      <c r="AQ135" s="2289"/>
      <c r="AR135" s="2289"/>
      <c r="AS135" s="2289"/>
      <c r="AT135" s="2289"/>
      <c r="AU135" s="2289"/>
      <c r="AV135" s="2289"/>
      <c r="AW135" s="2289"/>
      <c r="AX135" s="2289"/>
      <c r="AY135" s="2289"/>
      <c r="AZ135" s="2289"/>
      <c r="BA135" s="2289"/>
      <c r="BB135" s="2289"/>
      <c r="BC135" s="2289"/>
      <c r="BD135" s="2289"/>
      <c r="BE135" s="2289"/>
      <c r="BF135" s="2289"/>
      <c r="BG135" s="2289"/>
      <c r="BH135" s="2289"/>
      <c r="BI135" s="2289"/>
      <c r="BJ135" s="2289"/>
      <c r="BK135" s="2289"/>
      <c r="BL135" s="2289"/>
      <c r="BM135" s="2289"/>
      <c r="BN135" s="2289"/>
      <c r="BO135" s="2289"/>
      <c r="BP135" s="2289"/>
      <c r="BQ135" s="2289"/>
      <c r="BR135" s="2289"/>
      <c r="BS135" s="2289"/>
      <c r="BT135" s="2289"/>
      <c r="BU135" s="2289"/>
      <c r="BV135" s="2289"/>
      <c r="BW135" s="1674"/>
      <c r="BX135" s="1674"/>
      <c r="BY135" s="1674"/>
      <c r="BZ135" s="1674"/>
      <c r="CA135" s="1674"/>
      <c r="CB135" s="1674"/>
      <c r="CC135" s="1674"/>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row>
    <row r="136" spans="1:108" ht="28.5" customHeight="1" x14ac:dyDescent="0.25">
      <c r="B136" s="2290" t="s">
        <v>912</v>
      </c>
      <c r="C136" s="2290"/>
      <c r="D136" s="2290"/>
      <c r="E136" s="2290"/>
      <c r="F136" s="2290"/>
      <c r="G136" s="2290"/>
      <c r="H136" s="2290"/>
      <c r="I136" s="2290"/>
      <c r="J136" s="2290"/>
      <c r="K136" s="2290"/>
      <c r="L136" s="2290"/>
      <c r="M136" s="2290"/>
      <c r="N136" s="2290"/>
      <c r="O136" s="2290"/>
      <c r="P136" s="2290"/>
      <c r="Q136" s="2290"/>
      <c r="R136" s="2290"/>
      <c r="S136" s="2290"/>
      <c r="T136" s="2290"/>
      <c r="U136" s="2290"/>
      <c r="V136" s="2290"/>
      <c r="W136" s="2290"/>
      <c r="X136" s="2290"/>
      <c r="Y136" s="2290"/>
      <c r="Z136" s="2290"/>
      <c r="AA136" s="2290"/>
      <c r="AB136" s="2290"/>
      <c r="AC136" s="2290"/>
      <c r="AD136" s="2290"/>
      <c r="AE136" s="2290"/>
      <c r="AF136" s="2290"/>
      <c r="AG136" s="2290"/>
      <c r="AH136" s="2290"/>
      <c r="AI136" s="2290"/>
      <c r="AJ136" s="2288" t="s">
        <v>974</v>
      </c>
      <c r="AK136" s="2289"/>
      <c r="AL136" s="2289"/>
      <c r="AM136" s="2289"/>
      <c r="AN136" s="2289"/>
      <c r="AO136" s="2289"/>
      <c r="AP136" s="2289"/>
      <c r="AQ136" s="2289"/>
      <c r="AR136" s="2289"/>
      <c r="AS136" s="2289"/>
      <c r="AT136" s="2289"/>
      <c r="AU136" s="2289"/>
      <c r="AV136" s="2289"/>
      <c r="AW136" s="2289"/>
      <c r="AX136" s="2289"/>
      <c r="AY136" s="2289"/>
      <c r="AZ136" s="2289"/>
      <c r="BA136" s="2289"/>
      <c r="BB136" s="2289"/>
      <c r="BC136" s="2289"/>
      <c r="BD136" s="2289"/>
      <c r="BE136" s="2289"/>
      <c r="BF136" s="2289"/>
      <c r="BG136" s="2289"/>
      <c r="BH136" s="2289"/>
      <c r="BI136" s="2289"/>
      <c r="BJ136" s="2289"/>
      <c r="BK136" s="2289"/>
      <c r="BL136" s="2289"/>
      <c r="BM136" s="2289"/>
      <c r="BN136" s="2289"/>
      <c r="BO136" s="2289"/>
      <c r="BP136" s="2289"/>
      <c r="BQ136" s="2289"/>
      <c r="BR136" s="2289"/>
      <c r="BS136" s="2289"/>
      <c r="BT136" s="2289"/>
      <c r="BU136" s="2289"/>
      <c r="BV136" s="2289"/>
      <c r="BW136" s="1674"/>
      <c r="BX136" s="1674"/>
      <c r="BY136" s="1674"/>
      <c r="BZ136" s="1674"/>
      <c r="CA136" s="1674"/>
      <c r="CB136" s="1674"/>
      <c r="CC136" s="1674"/>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row>
    <row r="137" spans="1:108" ht="64.5" customHeight="1" x14ac:dyDescent="0.25">
      <c r="B137" s="2290" t="s">
        <v>893</v>
      </c>
      <c r="C137" s="2290"/>
      <c r="D137" s="2290"/>
      <c r="E137" s="2290"/>
      <c r="F137" s="2290"/>
      <c r="G137" s="2290"/>
      <c r="H137" s="2290"/>
      <c r="I137" s="2290"/>
      <c r="J137" s="2290"/>
      <c r="K137" s="2290"/>
      <c r="L137" s="2290"/>
      <c r="M137" s="2290"/>
      <c r="N137" s="2290"/>
      <c r="O137" s="2290"/>
      <c r="P137" s="2290"/>
      <c r="Q137" s="2290"/>
      <c r="R137" s="2290"/>
      <c r="S137" s="2290"/>
      <c r="T137" s="2290"/>
      <c r="U137" s="2290"/>
      <c r="V137" s="2290"/>
      <c r="W137" s="2290"/>
      <c r="X137" s="2290"/>
      <c r="Y137" s="2290"/>
      <c r="Z137" s="2290"/>
      <c r="AA137" s="2290"/>
      <c r="AB137" s="2290"/>
      <c r="AC137" s="2290"/>
      <c r="AD137" s="2290"/>
      <c r="AE137" s="2290"/>
      <c r="AF137" s="2290"/>
      <c r="AG137" s="2290"/>
      <c r="AH137" s="2290"/>
      <c r="AI137" s="2290"/>
      <c r="AJ137" s="2288" t="s">
        <v>3565</v>
      </c>
      <c r="AK137" s="2289"/>
      <c r="AL137" s="2289"/>
      <c r="AM137" s="2289"/>
      <c r="AN137" s="2289"/>
      <c r="AO137" s="2289"/>
      <c r="AP137" s="2289"/>
      <c r="AQ137" s="2289"/>
      <c r="AR137" s="2289"/>
      <c r="AS137" s="2289"/>
      <c r="AT137" s="2289"/>
      <c r="AU137" s="2289"/>
      <c r="AV137" s="2289"/>
      <c r="AW137" s="2289"/>
      <c r="AX137" s="2289"/>
      <c r="AY137" s="2289"/>
      <c r="AZ137" s="2289"/>
      <c r="BA137" s="2289"/>
      <c r="BB137" s="2289"/>
      <c r="BC137" s="2289"/>
      <c r="BD137" s="2289"/>
      <c r="BE137" s="2289"/>
      <c r="BF137" s="2289"/>
      <c r="BG137" s="2289"/>
      <c r="BH137" s="2289"/>
      <c r="BI137" s="2289"/>
      <c r="BJ137" s="2289"/>
      <c r="BK137" s="2289"/>
      <c r="BL137" s="2289"/>
      <c r="BM137" s="2289"/>
      <c r="BN137" s="2289"/>
      <c r="BO137" s="2289"/>
      <c r="BP137" s="2289"/>
      <c r="BQ137" s="2289"/>
      <c r="BR137" s="2289"/>
      <c r="BS137" s="2289"/>
      <c r="BT137" s="2289"/>
      <c r="BU137" s="2289"/>
      <c r="BV137" s="2289"/>
      <c r="BW137" s="1674"/>
      <c r="BX137" s="1674"/>
      <c r="BY137" s="1674"/>
      <c r="BZ137" s="1674"/>
      <c r="CA137" s="1674"/>
      <c r="CB137" s="1674"/>
      <c r="CC137" s="1674"/>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row>
    <row r="138" spans="1:108" ht="14.45" customHeight="1" x14ac:dyDescent="0.25">
      <c r="B138" s="2324" t="s">
        <v>997</v>
      </c>
      <c r="C138" s="2325"/>
      <c r="D138" s="2325"/>
      <c r="E138" s="2325"/>
      <c r="F138" s="2325"/>
      <c r="G138" s="2325"/>
      <c r="H138" s="2325"/>
      <c r="I138" s="2325"/>
      <c r="J138" s="2325"/>
      <c r="K138" s="2325"/>
      <c r="L138" s="2325"/>
      <c r="M138" s="2325"/>
      <c r="N138" s="2325"/>
      <c r="O138" s="2325"/>
      <c r="P138" s="2325"/>
      <c r="Q138" s="2325"/>
      <c r="R138" s="2325"/>
      <c r="S138" s="2325"/>
      <c r="T138" s="2325"/>
      <c r="U138" s="2325"/>
      <c r="V138" s="2325"/>
      <c r="W138" s="2325"/>
      <c r="X138" s="2325"/>
      <c r="Y138" s="2325"/>
      <c r="Z138" s="2325"/>
      <c r="AA138" s="2325"/>
      <c r="AB138" s="2325"/>
      <c r="AC138" s="2325"/>
      <c r="AD138" s="2325"/>
      <c r="AE138" s="2325"/>
      <c r="AF138" s="2325"/>
      <c r="AG138" s="2325"/>
      <c r="AH138" s="2325"/>
      <c r="AI138" s="2326"/>
      <c r="AJ138" s="2327" t="s">
        <v>998</v>
      </c>
      <c r="AK138" s="2327"/>
      <c r="AL138" s="2327"/>
      <c r="AM138" s="2327"/>
      <c r="AN138" s="2327"/>
      <c r="AO138" s="2327"/>
      <c r="AP138" s="2327"/>
      <c r="AQ138" s="2327"/>
      <c r="AR138" s="2327"/>
      <c r="AS138" s="2327"/>
      <c r="AT138" s="2327"/>
      <c r="AU138" s="2327"/>
      <c r="AV138" s="2327"/>
      <c r="AW138" s="2327"/>
      <c r="AX138" s="2327"/>
      <c r="AY138" s="2327"/>
      <c r="AZ138" s="2327"/>
      <c r="BA138" s="2327"/>
      <c r="BB138" s="2327"/>
      <c r="BC138" s="2327"/>
      <c r="BD138" s="2327"/>
      <c r="BE138" s="2327"/>
      <c r="BF138" s="2327"/>
      <c r="BG138" s="2327"/>
      <c r="BH138" s="2327"/>
      <c r="BI138" s="2327"/>
      <c r="BJ138" s="2327"/>
      <c r="BK138" s="2327"/>
      <c r="BL138" s="2327"/>
      <c r="BM138" s="2327"/>
      <c r="BN138" s="2327"/>
      <c r="BO138" s="2327"/>
      <c r="BP138" s="2327"/>
      <c r="BQ138" s="2327"/>
      <c r="BR138" s="2327"/>
      <c r="BS138" s="2327"/>
      <c r="BT138" s="2327"/>
      <c r="BU138" s="2327"/>
      <c r="BV138" s="2327"/>
      <c r="BW138" s="2327"/>
      <c r="BX138" s="2327"/>
      <c r="BY138" s="2327"/>
      <c r="BZ138" s="2327"/>
      <c r="CA138" s="2327"/>
      <c r="CB138" s="2327"/>
      <c r="CC138" s="2328"/>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row>
  </sheetData>
  <sheetProtection algorithmName="SHA-512" hashValue="gtbwN7qUUaTVXPhHNOavobTrNNJmwYGv3YACR4aVc8IyhRWxmVJpPC69i39wOaK9/TqJTes9ASeZ0Jyn+56TtQ==" saltValue="iugvpho+quwTS7qDRSBCLw==" spinCount="100000" sheet="1" objects="1" scenarios="1"/>
  <customSheetViews>
    <customSheetView guid="{6425AD40-BB5F-4DDC-B7E5-93EC90B05160}" showGridLines="0">
      <selection activeCell="D120" sqref="D120:EC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C120"/>
      <pageMargins left="7.874015748031496E-2" right="7.874015748031496E-2" top="0.15748031496062992" bottom="0.31496062992125984" header="0.31496062992125984" footer="0.15748031496062992"/>
      <pageSetup paperSize="9" orientation="landscape" r:id="rId3"/>
    </customSheetView>
  </customSheetViews>
  <mergeCells count="90">
    <mergeCell ref="AS103:CD107"/>
    <mergeCell ref="CE103:CN107"/>
    <mergeCell ref="CS127:DD127"/>
    <mergeCell ref="CS128:DD128"/>
    <mergeCell ref="BI124:BT124"/>
    <mergeCell ref="BU124:CF124"/>
    <mergeCell ref="CG123:CR123"/>
    <mergeCell ref="CG124:CR124"/>
    <mergeCell ref="CS123:DD123"/>
    <mergeCell ref="B138:AI138"/>
    <mergeCell ref="AJ138:CC138"/>
    <mergeCell ref="B136:AI136"/>
    <mergeCell ref="B137:AI137"/>
    <mergeCell ref="B134:AI134"/>
    <mergeCell ref="B135:AI135"/>
    <mergeCell ref="CS130:DD130"/>
    <mergeCell ref="CG130:CR130"/>
    <mergeCell ref="B130:CF130"/>
    <mergeCell ref="CG127:CR127"/>
    <mergeCell ref="CG128:CR128"/>
    <mergeCell ref="B129:CF129"/>
    <mergeCell ref="B127:CF127"/>
    <mergeCell ref="B128:CF128"/>
    <mergeCell ref="CG129:CR129"/>
    <mergeCell ref="CS129:DD129"/>
    <mergeCell ref="C123:N123"/>
    <mergeCell ref="C124:N124"/>
    <mergeCell ref="AK124:AV124"/>
    <mergeCell ref="Z124:AJ124"/>
    <mergeCell ref="AW124:BH124"/>
    <mergeCell ref="O124:Y124"/>
    <mergeCell ref="DE123:DP123"/>
    <mergeCell ref="O118:Y118"/>
    <mergeCell ref="O123:Y123"/>
    <mergeCell ref="AK123:AV123"/>
    <mergeCell ref="Z123:AJ123"/>
    <mergeCell ref="BI123:BT123"/>
    <mergeCell ref="BU123:CF123"/>
    <mergeCell ref="AW123:BH123"/>
    <mergeCell ref="CA118:CF118"/>
    <mergeCell ref="BC118:BH118"/>
    <mergeCell ref="BO118:BT118"/>
    <mergeCell ref="A18:A117"/>
    <mergeCell ref="DA82:DK85"/>
    <mergeCell ref="B38:B42"/>
    <mergeCell ref="B43:B47"/>
    <mergeCell ref="B48:B52"/>
    <mergeCell ref="DA86:DT91"/>
    <mergeCell ref="CE83:CN87"/>
    <mergeCell ref="CE88:CN92"/>
    <mergeCell ref="AS98:CD102"/>
    <mergeCell ref="CE98:CN102"/>
    <mergeCell ref="AS83:CD87"/>
    <mergeCell ref="AS88:CD92"/>
    <mergeCell ref="CE93:CN97"/>
    <mergeCell ref="AS93:CD97"/>
    <mergeCell ref="B113:B117"/>
    <mergeCell ref="B93:B97"/>
    <mergeCell ref="B58:B62"/>
    <mergeCell ref="B63:B67"/>
    <mergeCell ref="B68:B72"/>
    <mergeCell ref="B73:B77"/>
    <mergeCell ref="B18:B22"/>
    <mergeCell ref="B23:B27"/>
    <mergeCell ref="B28:B32"/>
    <mergeCell ref="B33:B37"/>
    <mergeCell ref="DQ118:EC118"/>
    <mergeCell ref="D120:EC120"/>
    <mergeCell ref="CM118:CR118"/>
    <mergeCell ref="CY118:DD118"/>
    <mergeCell ref="DE118:DP118"/>
    <mergeCell ref="AE118:AJ118"/>
    <mergeCell ref="AQ118:AV118"/>
    <mergeCell ref="C118:N118"/>
    <mergeCell ref="CY10:DY10"/>
    <mergeCell ref="AJ137:CC137"/>
    <mergeCell ref="AJ136:CC136"/>
    <mergeCell ref="AJ134:CC134"/>
    <mergeCell ref="AJ135:CC135"/>
    <mergeCell ref="B133:CC133"/>
    <mergeCell ref="CS124:DD124"/>
    <mergeCell ref="DE124:DP124"/>
    <mergeCell ref="B78:B82"/>
    <mergeCell ref="B108:B112"/>
    <mergeCell ref="B98:B102"/>
    <mergeCell ref="B83:B87"/>
    <mergeCell ref="B88:B92"/>
    <mergeCell ref="B103:B107"/>
    <mergeCell ref="B53:B57"/>
    <mergeCell ref="B12:N12"/>
  </mergeCells>
  <hyperlinks>
    <hyperlink ref="CY10" location="Inhalt!A1" display="Zurück zum Inhaltsverzeichnis" xr:uid="{00000000-0004-0000-3C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0F3BA-4924-47A7-9596-829FFEF01AFD}">
  <dimension ref="A1:S123"/>
  <sheetViews>
    <sheetView workbookViewId="0"/>
  </sheetViews>
  <sheetFormatPr baseColWidth="10" defaultColWidth="9.140625" defaultRowHeight="15" x14ac:dyDescent="0.25"/>
  <cols>
    <col min="1" max="1" width="7" customWidth="1"/>
    <col min="2" max="2" width="4.28515625" customWidth="1"/>
    <col min="3" max="3" width="20.28515625" customWidth="1"/>
    <col min="4" max="5" width="12.7109375" customWidth="1"/>
    <col min="6" max="6" width="13.7109375" customWidth="1"/>
    <col min="7" max="7" width="12.28515625" customWidth="1"/>
    <col min="8" max="8" width="13.85546875" customWidth="1"/>
    <col min="9" max="9" width="8.28515625" customWidth="1"/>
    <col min="10" max="10" width="5.7109375" customWidth="1"/>
    <col min="11" max="12" width="3.28515625" customWidth="1"/>
    <col min="13" max="13" width="5.7109375" customWidth="1"/>
    <col min="14" max="14" width="6.28515625" customWidth="1"/>
    <col min="15" max="15" width="6.85546875" customWidth="1"/>
    <col min="16" max="16" width="8" customWidth="1"/>
    <col min="17" max="18" width="73" customWidth="1"/>
    <col min="19" max="19" width="5.28515625" style="889" hidden="1" customWidth="1"/>
  </cols>
  <sheetData>
    <row r="1" spans="1:19" ht="10.15" customHeight="1" x14ac:dyDescent="0.25">
      <c r="A1" s="269"/>
      <c r="B1" s="269"/>
      <c r="C1" s="269"/>
      <c r="D1" s="269"/>
      <c r="E1" s="269"/>
      <c r="F1" s="269"/>
      <c r="G1" s="269"/>
      <c r="H1" s="269"/>
      <c r="I1" s="269"/>
      <c r="J1" s="269"/>
      <c r="K1" s="269"/>
      <c r="L1" s="269"/>
      <c r="M1" s="269"/>
      <c r="N1" s="269"/>
      <c r="O1" s="269"/>
      <c r="P1" s="269"/>
      <c r="Q1" s="269"/>
      <c r="R1" s="269"/>
    </row>
    <row r="2" spans="1:19" s="269" customFormat="1" ht="12.95" customHeight="1" x14ac:dyDescent="0.2">
      <c r="A2" s="273" t="str">
        <f>[16]Basisdaten!A2</f>
        <v>Anlage EB N1.1 (Auditjahr 2024 / Kennzahlenjahr 2023)</v>
      </c>
      <c r="S2" s="635"/>
    </row>
    <row r="3" spans="1:19" ht="16.5" x14ac:dyDescent="0.25">
      <c r="A3" s="1156" t="s">
        <v>2658</v>
      </c>
      <c r="B3" s="269"/>
      <c r="C3" s="269"/>
      <c r="D3" s="269"/>
      <c r="E3" s="269"/>
      <c r="F3" s="269"/>
      <c r="G3" s="269"/>
      <c r="H3" s="269"/>
      <c r="I3" s="269"/>
      <c r="J3" s="269"/>
      <c r="K3" s="269"/>
      <c r="L3" s="269"/>
      <c r="M3" s="269"/>
      <c r="N3" s="150"/>
      <c r="O3" s="269"/>
      <c r="P3" s="269"/>
      <c r="Q3" s="269"/>
      <c r="R3" s="269"/>
    </row>
    <row r="4" spans="1:19" ht="31.7" customHeight="1" x14ac:dyDescent="0.25">
      <c r="A4" s="1566" t="s">
        <v>3738</v>
      </c>
      <c r="B4" s="1567"/>
      <c r="C4" s="1567"/>
      <c r="D4" s="1567"/>
      <c r="E4" s="1567"/>
      <c r="F4" s="1567"/>
      <c r="G4" s="1567"/>
      <c r="H4" s="1567"/>
      <c r="I4" s="1567"/>
      <c r="J4" s="1567"/>
      <c r="K4" s="1567"/>
      <c r="L4" s="1567"/>
      <c r="M4" s="1567"/>
      <c r="N4" s="150"/>
      <c r="O4" s="269"/>
      <c r="P4" s="269"/>
      <c r="Q4" s="269"/>
      <c r="R4" s="269"/>
    </row>
    <row r="5" spans="1:19" ht="15" customHeight="1" x14ac:dyDescent="0.25">
      <c r="A5" s="269"/>
      <c r="B5" s="269"/>
      <c r="C5" s="269"/>
      <c r="D5" s="1010"/>
      <c r="E5" s="1010"/>
      <c r="F5" s="1010"/>
      <c r="G5" s="1010"/>
      <c r="H5" s="1010"/>
      <c r="I5" s="1010"/>
      <c r="J5" s="1010"/>
      <c r="K5" s="1010"/>
      <c r="L5" s="1010"/>
      <c r="M5" s="1010"/>
      <c r="N5" s="150"/>
      <c r="O5" s="269"/>
      <c r="P5" s="269"/>
      <c r="Q5" s="269"/>
      <c r="R5" s="269"/>
    </row>
    <row r="6" spans="1:19" s="273" customFormat="1" ht="15" customHeight="1" x14ac:dyDescent="0.25">
      <c r="A6" s="328" t="s">
        <v>725</v>
      </c>
      <c r="B6" s="328"/>
      <c r="D6" s="1568" t="str">
        <f>IF([11]Basisdaten!B8=0,"",[11]Basisdaten!B8)</f>
        <v/>
      </c>
      <c r="E6" s="1569"/>
      <c r="F6" s="1570"/>
      <c r="G6" s="1570"/>
      <c r="H6" s="1570"/>
      <c r="I6" s="1570"/>
      <c r="J6" s="1570"/>
      <c r="K6" s="1570"/>
      <c r="L6" s="1571"/>
      <c r="M6" s="1571"/>
      <c r="N6" s="1572"/>
      <c r="O6" s="150"/>
      <c r="P6" s="336"/>
      <c r="Q6" s="150"/>
      <c r="R6" s="150"/>
      <c r="S6" s="874"/>
    </row>
    <row r="7" spans="1:19" s="273" customFormat="1" ht="7.15" customHeight="1" x14ac:dyDescent="0.2">
      <c r="A7" s="329"/>
      <c r="B7" s="329"/>
      <c r="C7" s="330"/>
      <c r="D7" s="1010"/>
      <c r="E7" s="1010"/>
      <c r="F7" s="1010"/>
      <c r="G7" s="1010"/>
      <c r="H7" s="1010"/>
      <c r="I7" s="1010"/>
      <c r="J7" s="1010"/>
      <c r="K7" s="1010"/>
      <c r="L7" s="1010"/>
      <c r="M7" s="1010"/>
      <c r="N7" s="150"/>
      <c r="O7" s="150"/>
      <c r="P7" s="336"/>
      <c r="Q7" s="150"/>
      <c r="R7" s="150"/>
      <c r="S7" s="874"/>
    </row>
    <row r="8" spans="1:19" s="273" customFormat="1" ht="15" customHeight="1" x14ac:dyDescent="0.25">
      <c r="A8" s="328" t="s">
        <v>726</v>
      </c>
      <c r="B8" s="328"/>
      <c r="C8" s="332"/>
      <c r="D8" s="1568" t="str">
        <f>IF([11]Basisdaten!B6=0,"",[11]Basisdaten!B6)</f>
        <v/>
      </c>
      <c r="E8" s="1573"/>
      <c r="F8" s="150"/>
      <c r="G8" s="150"/>
      <c r="I8" s="276" t="s">
        <v>727</v>
      </c>
      <c r="J8" s="276"/>
      <c r="K8" s="1574" t="str">
        <f>IF([11]Basisdaten!G12=0,"",[11]Basisdaten!G12)</f>
        <v/>
      </c>
      <c r="L8" s="1575"/>
      <c r="M8" s="1575"/>
      <c r="N8" s="1572"/>
      <c r="O8" s="150"/>
      <c r="P8" s="336"/>
      <c r="Q8" s="150"/>
      <c r="R8" s="150"/>
      <c r="S8" s="874"/>
    </row>
    <row r="9" spans="1:19" ht="15" customHeight="1" thickBot="1" x14ac:dyDescent="0.3">
      <c r="A9" s="269"/>
      <c r="B9" s="269"/>
      <c r="C9" s="269"/>
      <c r="D9" s="1010"/>
      <c r="E9" s="1010"/>
      <c r="F9" s="1010"/>
      <c r="G9" s="1010"/>
      <c r="H9" s="1010"/>
      <c r="I9" s="1010"/>
      <c r="J9" s="1010"/>
      <c r="K9" s="1010"/>
      <c r="L9" s="1010"/>
      <c r="M9" s="1010"/>
      <c r="N9" s="150"/>
      <c r="O9" s="269"/>
      <c r="P9" s="269"/>
      <c r="Q9" s="269"/>
      <c r="R9" s="269"/>
    </row>
    <row r="10" spans="1:19" s="714" customFormat="1" ht="16.5" customHeight="1" thickBot="1" x14ac:dyDescent="0.3">
      <c r="A10" s="1562" t="s">
        <v>1241</v>
      </c>
      <c r="B10" s="1562" t="s">
        <v>3178</v>
      </c>
      <c r="C10" s="1562" t="s">
        <v>1245</v>
      </c>
      <c r="D10" s="1558" t="s">
        <v>2664</v>
      </c>
      <c r="E10" s="1577"/>
      <c r="F10" s="1558" t="s">
        <v>14</v>
      </c>
      <c r="G10" s="1577"/>
      <c r="H10" s="1580" t="s">
        <v>1243</v>
      </c>
      <c r="I10" s="1581"/>
      <c r="J10" s="1554" t="s">
        <v>2665</v>
      </c>
      <c r="K10" s="1556" t="s">
        <v>2666</v>
      </c>
      <c r="L10" s="1557"/>
      <c r="M10" s="1554" t="s">
        <v>2665</v>
      </c>
      <c r="N10" s="1558" t="s">
        <v>2667</v>
      </c>
      <c r="O10" s="1559"/>
      <c r="P10" s="1562" t="s">
        <v>2668</v>
      </c>
      <c r="Q10" s="1564" t="s">
        <v>2669</v>
      </c>
      <c r="R10" s="1565"/>
      <c r="S10" s="1012"/>
    </row>
    <row r="11" spans="1:19" s="714" customFormat="1" ht="25.5" customHeight="1" thickBot="1" x14ac:dyDescent="0.3">
      <c r="A11" s="1576"/>
      <c r="B11" s="1576"/>
      <c r="C11" s="1576"/>
      <c r="D11" s="1578"/>
      <c r="E11" s="1579"/>
      <c r="F11" s="1578"/>
      <c r="G11" s="1579"/>
      <c r="H11" s="1582"/>
      <c r="I11" s="1581"/>
      <c r="J11" s="1555"/>
      <c r="K11" s="1557"/>
      <c r="L11" s="1557"/>
      <c r="M11" s="1555"/>
      <c r="N11" s="1560"/>
      <c r="O11" s="1561"/>
      <c r="P11" s="1563"/>
      <c r="Q11" s="1013" t="s">
        <v>2670</v>
      </c>
      <c r="R11" s="1013" t="s">
        <v>2671</v>
      </c>
      <c r="S11" s="1012"/>
    </row>
    <row r="12" spans="1:19" s="714" customFormat="1" ht="25.5" customHeight="1" thickBot="1" x14ac:dyDescent="0.3">
      <c r="A12" s="1508">
        <v>1</v>
      </c>
      <c r="B12" s="1470"/>
      <c r="C12" s="1473" t="s">
        <v>3210</v>
      </c>
      <c r="D12" s="1552" t="s">
        <v>2701</v>
      </c>
      <c r="E12" s="1477"/>
      <c r="F12" s="1476" t="s">
        <v>3210</v>
      </c>
      <c r="G12" s="1477"/>
      <c r="H12" s="1553" t="s">
        <v>2701</v>
      </c>
      <c r="I12" s="1437"/>
      <c r="J12" s="1443"/>
      <c r="K12" s="1446" t="s">
        <v>2679</v>
      </c>
      <c r="L12" s="1447"/>
      <c r="M12" s="1443"/>
      <c r="N12" s="1545" t="s">
        <v>923</v>
      </c>
      <c r="O12" s="1548"/>
      <c r="P12" s="1551" t="str">
        <f>IF(O12="",[11]Berechnung1!F5,IF(O12=0,[11]Berechnung1!H5,IF(O12=[11]Berechnung1!D25,[11]Berechnung1!$F$5,IF(OR(O12&lt;[11]Berechnung1!E25,O12&gt;[11]Berechnung1!F25),[11]Berechnung1!$G$5,IF(OR(ROUND(O12,4)&lt;[11]Berechnung1!J25,ROUND(O12,4)&gt;[11]Berechnung1!K25),[11]Berechnung1!$D$5,IF(OR(ROUND(O12,4)&lt;[11]Berechnung1!G25,ROUND(O12,4)&gt;[11]Berechnung1!H25),[11]Berechnung1!$E$5,[11]Berechnung1!$C$5))))))</f>
        <v>Unvollständig</v>
      </c>
      <c r="Q12" s="1429"/>
      <c r="R12" s="1456"/>
      <c r="S12" s="1012"/>
    </row>
    <row r="13" spans="1:19" s="714" customFormat="1" ht="25.5" customHeight="1" thickBot="1" x14ac:dyDescent="0.3">
      <c r="A13" s="1509"/>
      <c r="B13" s="1471"/>
      <c r="C13" s="1474"/>
      <c r="D13" s="1478"/>
      <c r="E13" s="1479"/>
      <c r="F13" s="1478"/>
      <c r="G13" s="1479"/>
      <c r="H13" s="1438"/>
      <c r="I13" s="1439"/>
      <c r="J13" s="1444"/>
      <c r="K13" s="1448"/>
      <c r="L13" s="1449"/>
      <c r="M13" s="1444"/>
      <c r="N13" s="1546"/>
      <c r="O13" s="1549"/>
      <c r="P13" s="1453"/>
      <c r="Q13" s="1428"/>
      <c r="R13" s="1428"/>
      <c r="S13" s="1012"/>
    </row>
    <row r="14" spans="1:19" s="714" customFormat="1" ht="25.5" customHeight="1" thickBot="1" x14ac:dyDescent="0.3">
      <c r="A14" s="1510"/>
      <c r="B14" s="1472"/>
      <c r="C14" s="1475"/>
      <c r="D14" s="1480"/>
      <c r="E14" s="1481"/>
      <c r="F14" s="1480"/>
      <c r="G14" s="1481"/>
      <c r="H14" s="1440"/>
      <c r="I14" s="1441"/>
      <c r="J14" s="1445"/>
      <c r="K14" s="1450"/>
      <c r="L14" s="1451"/>
      <c r="M14" s="1445"/>
      <c r="N14" s="1547"/>
      <c r="O14" s="1550"/>
      <c r="P14" s="1453"/>
      <c r="Q14" s="1428"/>
      <c r="R14" s="1428"/>
      <c r="S14" s="1012"/>
    </row>
    <row r="15" spans="1:19" ht="30.2" customHeight="1" thickBot="1" x14ac:dyDescent="0.3">
      <c r="A15" s="1508" t="s">
        <v>2986</v>
      </c>
      <c r="B15" s="1470" t="s">
        <v>3179</v>
      </c>
      <c r="C15" s="1473" t="s">
        <v>2672</v>
      </c>
      <c r="D15" s="1476" t="s">
        <v>3479</v>
      </c>
      <c r="E15" s="1477"/>
      <c r="F15" s="1476" t="s">
        <v>3480</v>
      </c>
      <c r="G15" s="1477"/>
      <c r="H15" s="1436" t="s">
        <v>3481</v>
      </c>
      <c r="I15" s="1437"/>
      <c r="J15" s="1443"/>
      <c r="K15" s="1446" t="s">
        <v>2673</v>
      </c>
      <c r="L15" s="1447"/>
      <c r="M15" s="1443"/>
      <c r="N15" s="1100" t="s">
        <v>14</v>
      </c>
      <c r="O15" s="890"/>
      <c r="P15" s="1453" t="str">
        <f>IF(O17=[11]Berechnung1!D28,[11]Berechnung1!$F$5,IF(OR(O17&lt; [11]Berechnung1!E28,O17&gt; [11]Berechnung1!F28),[11]Berechnung1!$G$5,IF(OR(ROUND(O17,4)&lt;[11]Berechnung1!J28,ROUND(O17,4)&gt;[11]Berechnung1!K28),[11]Berechnung1!$D$5,IF(OR(ROUND(O17,4)&lt;[11]Berechnung1!G28,ROUND(O17,4)&gt;[11]Berechnung1!H28),[11]Berechnung1!$E$5,[11]Berechnung1!$C$5))))</f>
        <v>Unvollständig</v>
      </c>
      <c r="Q15" s="1429"/>
      <c r="R15" s="1456"/>
    </row>
    <row r="16" spans="1:19" ht="30.2" customHeight="1" thickBot="1" x14ac:dyDescent="0.3">
      <c r="A16" s="1509"/>
      <c r="B16" s="1471"/>
      <c r="C16" s="1474"/>
      <c r="D16" s="1478"/>
      <c r="E16" s="1479"/>
      <c r="F16" s="1478"/>
      <c r="G16" s="1479"/>
      <c r="H16" s="1438"/>
      <c r="I16" s="1439"/>
      <c r="J16" s="1444"/>
      <c r="K16" s="1448"/>
      <c r="L16" s="1449"/>
      <c r="M16" s="1444"/>
      <c r="N16" s="1100" t="s">
        <v>15</v>
      </c>
      <c r="O16" s="890"/>
      <c r="P16" s="1453"/>
      <c r="Q16" s="1428"/>
      <c r="R16" s="1428"/>
      <c r="S16" s="889">
        <f>IF([11]Basisdaten!H33="",0,[11]Basisdaten!H33)</f>
        <v>0</v>
      </c>
    </row>
    <row r="17" spans="1:18" ht="30.2" customHeight="1" thickBot="1" x14ac:dyDescent="0.3">
      <c r="A17" s="1510"/>
      <c r="B17" s="1472"/>
      <c r="C17" s="1475"/>
      <c r="D17" s="1480"/>
      <c r="E17" s="1481"/>
      <c r="F17" s="1480"/>
      <c r="G17" s="1481"/>
      <c r="H17" s="1440"/>
      <c r="I17" s="1441"/>
      <c r="J17" s="1445"/>
      <c r="K17" s="1450"/>
      <c r="L17" s="1451"/>
      <c r="M17" s="1445"/>
      <c r="N17" s="1100" t="s">
        <v>2674</v>
      </c>
      <c r="O17" s="891" t="str">
        <f>IF(O15="","n.d.",IF(O16="","n.d.",IF(O16=0,"",O15/O16)))</f>
        <v>n.d.</v>
      </c>
      <c r="P17" s="1453"/>
      <c r="Q17" s="1428"/>
      <c r="R17" s="1428"/>
    </row>
    <row r="18" spans="1:18" ht="30.2" customHeight="1" thickBot="1" x14ac:dyDescent="0.3">
      <c r="A18" s="1508" t="s">
        <v>2987</v>
      </c>
      <c r="B18" s="1470"/>
      <c r="C18" s="1473" t="s">
        <v>2675</v>
      </c>
      <c r="D18" s="1476" t="s">
        <v>3482</v>
      </c>
      <c r="E18" s="1477"/>
      <c r="F18" s="1476" t="s">
        <v>3483</v>
      </c>
      <c r="G18" s="1477"/>
      <c r="H18" s="1476" t="s">
        <v>3484</v>
      </c>
      <c r="I18" s="1477"/>
      <c r="J18" s="1443"/>
      <c r="K18" s="1446" t="s">
        <v>2673</v>
      </c>
      <c r="L18" s="1447"/>
      <c r="M18" s="1443"/>
      <c r="N18" s="1100" t="s">
        <v>14</v>
      </c>
      <c r="O18" s="890"/>
      <c r="P18" s="1453" t="str">
        <f>IF(AND(O18&lt;&gt;"",O19&lt;&gt;"",O18=0,O19=0),[11]Berechnung1!$H$5,IF(O20="",[11]Berechnung1!$D$5,IF(O20=[11]Berechnung1!D31,[11]Berechnung1!$F$5,IF(OR(O20&lt; [11]Berechnung1!E31,O20&gt; [11]Berechnung1!F31),[11]Berechnung1!$G$5,IF(OR(ROUND(O20,4)&lt;[11]Berechnung1!J31,ROUND(O20,4)&gt;[11]Berechnung1!K31),[11]Berechnung1!$D$5,IF(OR(ROUND(O20,4)&lt;[11]Berechnung1!G31,ROUND(O20,4)&gt;[11]Berechnung1!H31),[11]Berechnung1!$E$5,[11]Berechnung1!$C$5))))))</f>
        <v>Unvollständig</v>
      </c>
      <c r="Q18" s="1427"/>
      <c r="R18" s="1429"/>
    </row>
    <row r="19" spans="1:18" ht="30.2" customHeight="1" thickBot="1" x14ac:dyDescent="0.3">
      <c r="A19" s="1509"/>
      <c r="B19" s="1471"/>
      <c r="C19" s="1474"/>
      <c r="D19" s="1478"/>
      <c r="E19" s="1479"/>
      <c r="F19" s="1478"/>
      <c r="G19" s="1479"/>
      <c r="H19" s="1478"/>
      <c r="I19" s="1479"/>
      <c r="J19" s="1444"/>
      <c r="K19" s="1448"/>
      <c r="L19" s="1449"/>
      <c r="M19" s="1444"/>
      <c r="N19" s="1100" t="s">
        <v>15</v>
      </c>
      <c r="O19" s="1014">
        <f>O12</f>
        <v>0</v>
      </c>
      <c r="P19" s="1453"/>
      <c r="Q19" s="1428"/>
      <c r="R19" s="1428"/>
    </row>
    <row r="20" spans="1:18" ht="30.2" customHeight="1" thickBot="1" x14ac:dyDescent="0.3">
      <c r="A20" s="1510"/>
      <c r="B20" s="1472"/>
      <c r="C20" s="1475"/>
      <c r="D20" s="1480"/>
      <c r="E20" s="1481"/>
      <c r="F20" s="1480"/>
      <c r="G20" s="1481"/>
      <c r="H20" s="1480"/>
      <c r="I20" s="1481"/>
      <c r="J20" s="1445"/>
      <c r="K20" s="1450"/>
      <c r="L20" s="1451"/>
      <c r="M20" s="1445"/>
      <c r="N20" s="1100" t="s">
        <v>2674</v>
      </c>
      <c r="O20" s="891" t="str">
        <f>IF(O18="","n.d.",IF(O19="","n.d.",IF(O19=0,"",O18/O19)))</f>
        <v>n.d.</v>
      </c>
      <c r="P20" s="1453"/>
      <c r="Q20" s="1428"/>
      <c r="R20" s="1428"/>
    </row>
    <row r="21" spans="1:18" ht="30.2" customHeight="1" thickBot="1" x14ac:dyDescent="0.3">
      <c r="A21" s="1508">
        <v>3</v>
      </c>
      <c r="B21" s="1470"/>
      <c r="C21" s="1473" t="s">
        <v>2676</v>
      </c>
      <c r="D21" s="1476" t="s">
        <v>3485</v>
      </c>
      <c r="E21" s="1477"/>
      <c r="F21" s="1476" t="s">
        <v>2733</v>
      </c>
      <c r="G21" s="1477"/>
      <c r="H21" s="1476" t="s">
        <v>2677</v>
      </c>
      <c r="I21" s="1477"/>
      <c r="J21" s="1443"/>
      <c r="K21" s="1446" t="s">
        <v>2673</v>
      </c>
      <c r="L21" s="1447"/>
      <c r="M21" s="1443"/>
      <c r="N21" s="1100" t="s">
        <v>14</v>
      </c>
      <c r="O21" s="890"/>
      <c r="P21" s="1490" t="str">
        <f>IF(O23=[11]Berechnung1!D34,[11]Berechnung1!$F$5,IF(OR(O23&lt; [11]Berechnung1!E34,O23&gt; [11]Berechnung1!F34),[11]Berechnung1!$G$5,IF(OR(ROUND(O23,4)&lt;[11]Berechnung1!J34,ROUND(O23,4)&gt;[11]Berechnung1!K34),[11]Berechnung1!$D$5,IF(OR(ROUND(O23,4)&lt;[11]Berechnung1!G34,ROUND(O23,4)&gt;[11]Berechnung1!H34),[11]Berechnung1!$E$5,[11]Berechnung1!$C$5))))</f>
        <v>Unvollständig</v>
      </c>
      <c r="Q21" s="1429"/>
      <c r="R21" s="1429"/>
    </row>
    <row r="22" spans="1:18" ht="30.2" customHeight="1" thickBot="1" x14ac:dyDescent="0.3">
      <c r="A22" s="1509"/>
      <c r="B22" s="1471"/>
      <c r="C22" s="1474"/>
      <c r="D22" s="1478"/>
      <c r="E22" s="1479"/>
      <c r="F22" s="1478"/>
      <c r="G22" s="1479"/>
      <c r="H22" s="1478"/>
      <c r="I22" s="1479"/>
      <c r="J22" s="1444"/>
      <c r="K22" s="1448"/>
      <c r="L22" s="1449"/>
      <c r="M22" s="1444"/>
      <c r="N22" s="1100" t="s">
        <v>15</v>
      </c>
      <c r="O22" s="1014">
        <f>IF(SUM([11]Basisdaten!$B$33:$E$33) = "","",SUM([11]Basisdaten!$B$33:$E$33))</f>
        <v>0</v>
      </c>
      <c r="P22" s="1491"/>
      <c r="Q22" s="1428"/>
      <c r="R22" s="1459"/>
    </row>
    <row r="23" spans="1:18" ht="30.2" customHeight="1" thickBot="1" x14ac:dyDescent="0.3">
      <c r="A23" s="1510"/>
      <c r="B23" s="1472"/>
      <c r="C23" s="1475"/>
      <c r="D23" s="1480"/>
      <c r="E23" s="1481"/>
      <c r="F23" s="1480"/>
      <c r="G23" s="1481"/>
      <c r="H23" s="1480"/>
      <c r="I23" s="1481"/>
      <c r="J23" s="1445"/>
      <c r="K23" s="1450"/>
      <c r="L23" s="1451"/>
      <c r="M23" s="1445"/>
      <c r="N23" s="1100" t="s">
        <v>2674</v>
      </c>
      <c r="O23" s="891" t="str">
        <f>IF(O21="","n.d.",IF(O22="","n.d.",IF(O22=0,"",O21/O22)))</f>
        <v>n.d.</v>
      </c>
      <c r="P23" s="1492"/>
      <c r="Q23" s="1428"/>
      <c r="R23" s="1460"/>
    </row>
    <row r="24" spans="1:18" ht="30.2" customHeight="1" thickBot="1" x14ac:dyDescent="0.3">
      <c r="A24" s="1430">
        <v>4</v>
      </c>
      <c r="B24" s="1442"/>
      <c r="C24" s="1433" t="s">
        <v>3560</v>
      </c>
      <c r="D24" s="1436" t="s">
        <v>3545</v>
      </c>
      <c r="E24" s="1437"/>
      <c r="F24" s="1436" t="s">
        <v>3607</v>
      </c>
      <c r="G24" s="1437"/>
      <c r="H24" s="1436" t="s">
        <v>3486</v>
      </c>
      <c r="I24" s="1437"/>
      <c r="J24" s="1414"/>
      <c r="K24" s="1417" t="s">
        <v>3546</v>
      </c>
      <c r="L24" s="1418"/>
      <c r="M24" s="1414"/>
      <c r="N24" s="839" t="s">
        <v>14</v>
      </c>
      <c r="O24" s="895"/>
      <c r="P24" s="1490" t="str">
        <f>IF(O26=[11]Berechnung1!D37,[11]Berechnung1!$F$5,IF(OR(O26&lt; [11]Berechnung1!E37,O26&gt; [11]Berechnung1!F37),[11]Berechnung1!$G$5,IF(OR(ROUND(O26,4)&lt;[11]Berechnung1!J37,ROUND(O26,4)&gt;[11]Berechnung1!K37),[11]Berechnung1!$D$5,IF(OR(ROUND(O26,4)&lt;[11]Berechnung1!G37,ROUND(O26,4)&gt;[11]Berechnung1!H37),[11]Berechnung1!$E$5,[11]Berechnung1!$C$5))))</f>
        <v>Unvollständig</v>
      </c>
      <c r="Q24" s="1429"/>
      <c r="R24" s="1429"/>
    </row>
    <row r="25" spans="1:18" ht="30.2" customHeight="1" thickBot="1" x14ac:dyDescent="0.3">
      <c r="A25" s="1431"/>
      <c r="B25" s="1454"/>
      <c r="C25" s="1434"/>
      <c r="D25" s="1438"/>
      <c r="E25" s="1439"/>
      <c r="F25" s="1438"/>
      <c r="G25" s="1439"/>
      <c r="H25" s="1438"/>
      <c r="I25" s="1439"/>
      <c r="J25" s="1415"/>
      <c r="K25" s="1419"/>
      <c r="L25" s="1420"/>
      <c r="M25" s="1415"/>
      <c r="N25" s="715" t="s">
        <v>15</v>
      </c>
      <c r="O25" s="1019">
        <f>IF(OR([11]Basisdaten!$H$33 = "",O15=""),0,[11]Basisdaten!$H$33+O15)</f>
        <v>0</v>
      </c>
      <c r="P25" s="1491"/>
      <c r="Q25" s="1428"/>
      <c r="R25" s="1459"/>
    </row>
    <row r="26" spans="1:18" ht="30.2" customHeight="1" thickBot="1" x14ac:dyDescent="0.3">
      <c r="A26" s="1432"/>
      <c r="B26" s="1455"/>
      <c r="C26" s="1435"/>
      <c r="D26" s="1440"/>
      <c r="E26" s="1441"/>
      <c r="F26" s="1440"/>
      <c r="G26" s="1441"/>
      <c r="H26" s="1440"/>
      <c r="I26" s="1441"/>
      <c r="J26" s="1416"/>
      <c r="K26" s="1421"/>
      <c r="L26" s="1422"/>
      <c r="M26" s="1416"/>
      <c r="N26" s="715" t="s">
        <v>2674</v>
      </c>
      <c r="O26" s="896" t="str">
        <f>IF(O24="","n.d.",IF(O25="","n.d.",IF(O25=0,"",O24/O25)))</f>
        <v>n.d.</v>
      </c>
      <c r="P26" s="1492"/>
      <c r="Q26" s="1428"/>
      <c r="R26" s="1460"/>
    </row>
    <row r="27" spans="1:18" ht="30.2" customHeight="1" thickBot="1" x14ac:dyDescent="0.3">
      <c r="A27" s="1508">
        <v>5</v>
      </c>
      <c r="B27" s="1470"/>
      <c r="C27" s="1433" t="s">
        <v>2680</v>
      </c>
      <c r="D27" s="1436" t="s">
        <v>3739</v>
      </c>
      <c r="E27" s="1437"/>
      <c r="F27" s="1436" t="s">
        <v>3487</v>
      </c>
      <c r="G27" s="1437"/>
      <c r="H27" s="1436" t="s">
        <v>3488</v>
      </c>
      <c r="I27" s="1437"/>
      <c r="J27" s="1443" t="s">
        <v>2691</v>
      </c>
      <c r="K27" s="1446" t="s">
        <v>2679</v>
      </c>
      <c r="L27" s="1447"/>
      <c r="M27" s="1452"/>
      <c r="N27" s="1015" t="s">
        <v>14</v>
      </c>
      <c r="O27" s="890"/>
      <c r="P27" s="1490" t="str">
        <f>IF(O29=[11]Berechnung1!D40,[11]Berechnung1!$F$5,IF(OR(O29&lt; [11]Berechnung1!E40,O29&gt; [11]Berechnung1!F40),[11]Berechnung1!$G$5,IF(OR(ROUND(O29,4)&lt;[11]Berechnung1!J40,ROUND(O29,4)&gt;[11]Berechnung1!K40),[11]Berechnung1!$D$5,IF(OR(ROUND(O29,4)&lt;[11]Berechnung1!G40,ROUND(O29,4)&gt;[11]Berechnung1!H40),[11]Berechnung1!$E$5,[11]Berechnung1!$C$5))))</f>
        <v>Unvollständig</v>
      </c>
      <c r="Q27" s="1429"/>
      <c r="R27" s="1429"/>
    </row>
    <row r="28" spans="1:18" ht="30.2" customHeight="1" thickBot="1" x14ac:dyDescent="0.3">
      <c r="A28" s="1509"/>
      <c r="B28" s="1471"/>
      <c r="C28" s="1434"/>
      <c r="D28" s="1438"/>
      <c r="E28" s="1439"/>
      <c r="F28" s="1438"/>
      <c r="G28" s="1439"/>
      <c r="H28" s="1438"/>
      <c r="I28" s="1439"/>
      <c r="J28" s="1444"/>
      <c r="K28" s="1448"/>
      <c r="L28" s="1449"/>
      <c r="M28" s="1444"/>
      <c r="N28" s="1100" t="s">
        <v>15</v>
      </c>
      <c r="O28" s="1014">
        <f>IF(OR([11]Basisdaten!$H$33 = "",O12=""),0,[11]Basisdaten!$H$33+O12)</f>
        <v>0</v>
      </c>
      <c r="P28" s="1491"/>
      <c r="Q28" s="1428"/>
      <c r="R28" s="1459"/>
    </row>
    <row r="29" spans="1:18" ht="30.2" customHeight="1" thickBot="1" x14ac:dyDescent="0.3">
      <c r="A29" s="1510"/>
      <c r="B29" s="1472"/>
      <c r="C29" s="1435"/>
      <c r="D29" s="1440"/>
      <c r="E29" s="1441"/>
      <c r="F29" s="1440"/>
      <c r="G29" s="1441"/>
      <c r="H29" s="1440"/>
      <c r="I29" s="1441"/>
      <c r="J29" s="1445"/>
      <c r="K29" s="1450"/>
      <c r="L29" s="1451"/>
      <c r="M29" s="1445"/>
      <c r="N29" s="1100" t="s">
        <v>2674</v>
      </c>
      <c r="O29" s="891" t="str">
        <f>IF(O27="","n.d.",IF(O28="","n.d.",IF(O28=0,"",O27/O28)))</f>
        <v>n.d.</v>
      </c>
      <c r="P29" s="1492"/>
      <c r="Q29" s="1428"/>
      <c r="R29" s="1460"/>
    </row>
    <row r="30" spans="1:18" ht="30.2" customHeight="1" thickBot="1" x14ac:dyDescent="0.3">
      <c r="A30" s="1508">
        <v>6</v>
      </c>
      <c r="B30" s="1470" t="s">
        <v>2681</v>
      </c>
      <c r="C30" s="1433" t="s">
        <v>3489</v>
      </c>
      <c r="D30" s="1436" t="s">
        <v>3740</v>
      </c>
      <c r="E30" s="1437"/>
      <c r="F30" s="1436" t="s">
        <v>3741</v>
      </c>
      <c r="G30" s="1437"/>
      <c r="H30" s="1436" t="s">
        <v>2682</v>
      </c>
      <c r="I30" s="1437"/>
      <c r="J30" s="1443"/>
      <c r="K30" s="1446" t="s">
        <v>2683</v>
      </c>
      <c r="L30" s="1447"/>
      <c r="M30" s="1497"/>
      <c r="N30" s="1100" t="s">
        <v>14</v>
      </c>
      <c r="O30" s="890"/>
      <c r="P30" s="1490" t="str">
        <f>IF(O32=[11]Berechnung1!D43,[11]Berechnung1!$F$5,IF(OR(O32&lt; [11]Berechnung1!E43,O32&gt; [11]Berechnung1!F43),[11]Berechnung1!$G$5,IF(OR(ROUND(O32,4)&lt;[11]Berechnung1!J43,ROUND(O32,4)&gt;[11]Berechnung1!K43),[11]Berechnung1!$D$5,IF(OR(ROUND(O32,4)&lt;[11]Berechnung1!G43,ROUND(O32,4)&gt;[11]Berechnung1!H43),[11]Berechnung1!$E$5,[11]Berechnung1!$C$5))))</f>
        <v>Unvollständig</v>
      </c>
      <c r="Q30" s="1429"/>
      <c r="R30" s="1429"/>
    </row>
    <row r="31" spans="1:18" ht="30.2" customHeight="1" thickBot="1" x14ac:dyDescent="0.3">
      <c r="A31" s="1509"/>
      <c r="B31" s="1471"/>
      <c r="C31" s="1434"/>
      <c r="D31" s="1438"/>
      <c r="E31" s="1439"/>
      <c r="F31" s="1438"/>
      <c r="G31" s="1439"/>
      <c r="H31" s="1438"/>
      <c r="I31" s="1439"/>
      <c r="J31" s="1444"/>
      <c r="K31" s="1448"/>
      <c r="L31" s="1449"/>
      <c r="M31" s="1498"/>
      <c r="N31" s="1100" t="s">
        <v>15</v>
      </c>
      <c r="O31" s="1014">
        <f>IF([11]Basisdaten!$H$33 = "",0,[11]Basisdaten!$H$33)</f>
        <v>0</v>
      </c>
      <c r="P31" s="1491"/>
      <c r="Q31" s="1428"/>
      <c r="R31" s="1428"/>
    </row>
    <row r="32" spans="1:18" ht="30.2" customHeight="1" thickBot="1" x14ac:dyDescent="0.3">
      <c r="A32" s="1510"/>
      <c r="B32" s="1472"/>
      <c r="C32" s="1435"/>
      <c r="D32" s="1440"/>
      <c r="E32" s="1441"/>
      <c r="F32" s="1440"/>
      <c r="G32" s="1441"/>
      <c r="H32" s="1440"/>
      <c r="I32" s="1441"/>
      <c r="J32" s="1445"/>
      <c r="K32" s="1450"/>
      <c r="L32" s="1451"/>
      <c r="M32" s="1499"/>
      <c r="N32" s="1100" t="s">
        <v>2674</v>
      </c>
      <c r="O32" s="891" t="str">
        <f>IF(O30="","n.d.",IF(O31="","n.d.",IF(O31=0,"",O30/O31)))</f>
        <v>n.d.</v>
      </c>
      <c r="P32" s="1492"/>
      <c r="Q32" s="1428"/>
      <c r="R32" s="1428"/>
    </row>
    <row r="33" spans="1:19" ht="33" customHeight="1" thickBot="1" x14ac:dyDescent="0.3">
      <c r="A33" s="1528">
        <v>7</v>
      </c>
      <c r="B33" s="1531" t="s">
        <v>3179</v>
      </c>
      <c r="C33" s="1534" t="s">
        <v>3490</v>
      </c>
      <c r="D33" s="1537" t="s">
        <v>2684</v>
      </c>
      <c r="E33" s="1538"/>
      <c r="F33" s="1537" t="s">
        <v>3547</v>
      </c>
      <c r="G33" s="1538"/>
      <c r="H33" s="1537" t="s">
        <v>2682</v>
      </c>
      <c r="I33" s="1538"/>
      <c r="J33" s="1515"/>
      <c r="K33" s="1518" t="s">
        <v>2688</v>
      </c>
      <c r="L33" s="1519"/>
      <c r="M33" s="1524"/>
      <c r="N33" s="1016" t="s">
        <v>14</v>
      </c>
      <c r="O33" s="890"/>
      <c r="P33" s="1490" t="str">
        <f>IF(O35=[11]Berechnung1!D46,[11]Berechnung1!$F$5,IF(OR(O35&lt; [11]Berechnung1!E46,O35&gt; [11]Berechnung1!F46),[11]Berechnung1!$G$5,IF(OR(ROUND(O35,4)&lt;[11]Berechnung1!J46,ROUND(O35,4)&gt;[11]Berechnung1!K46),[11]Berechnung1!$D$5,IF(OR(ROUND(O35,4)&lt;[11]Berechnung1!G46,ROUND(O35,4)&gt;[11]Berechnung1!H46),[11]Berechnung1!$E$5,[11]Berechnung1!$C$5))))</f>
        <v>Unvollständig</v>
      </c>
      <c r="Q33" s="1429"/>
      <c r="R33" s="1527"/>
      <c r="S33" s="892"/>
    </row>
    <row r="34" spans="1:19" ht="33" customHeight="1" thickBot="1" x14ac:dyDescent="0.3">
      <c r="A34" s="1529"/>
      <c r="B34" s="1532"/>
      <c r="C34" s="1535"/>
      <c r="D34" s="1539"/>
      <c r="E34" s="1540"/>
      <c r="F34" s="1539"/>
      <c r="G34" s="1540"/>
      <c r="H34" s="1539"/>
      <c r="I34" s="1540"/>
      <c r="J34" s="1516"/>
      <c r="K34" s="1520"/>
      <c r="L34" s="1521"/>
      <c r="M34" s="1516"/>
      <c r="N34" s="1017" t="s">
        <v>15</v>
      </c>
      <c r="O34" s="893">
        <f>IF([11]Basisdaten!$H$33 = "",0,[11]Basisdaten!$H$33)</f>
        <v>0</v>
      </c>
      <c r="P34" s="1491"/>
      <c r="Q34" s="1428"/>
      <c r="R34" s="1543"/>
      <c r="S34" s="892"/>
    </row>
    <row r="35" spans="1:19" ht="33" customHeight="1" thickBot="1" x14ac:dyDescent="0.3">
      <c r="A35" s="1530"/>
      <c r="B35" s="1533"/>
      <c r="C35" s="1536"/>
      <c r="D35" s="1541"/>
      <c r="E35" s="1542"/>
      <c r="F35" s="1541"/>
      <c r="G35" s="1542"/>
      <c r="H35" s="1541"/>
      <c r="I35" s="1542"/>
      <c r="J35" s="1517"/>
      <c r="K35" s="1522"/>
      <c r="L35" s="1523"/>
      <c r="M35" s="1517"/>
      <c r="N35" s="1017" t="s">
        <v>2674</v>
      </c>
      <c r="O35" s="894" t="str">
        <f>IF(O33="","n.d.",IF(O34="","n.d.",IF(O34=0,"",O33/O34)))</f>
        <v>n.d.</v>
      </c>
      <c r="P35" s="1492"/>
      <c r="Q35" s="1428"/>
      <c r="R35" s="1544"/>
      <c r="S35" s="892"/>
    </row>
    <row r="36" spans="1:19" ht="30.2" customHeight="1" thickBot="1" x14ac:dyDescent="0.3">
      <c r="A36" s="1528">
        <v>8</v>
      </c>
      <c r="B36" s="1531"/>
      <c r="C36" s="1534" t="s">
        <v>2685</v>
      </c>
      <c r="D36" s="1537" t="s">
        <v>2686</v>
      </c>
      <c r="E36" s="1538"/>
      <c r="F36" s="1436" t="s">
        <v>2734</v>
      </c>
      <c r="G36" s="1437"/>
      <c r="H36" s="1436" t="s">
        <v>3742</v>
      </c>
      <c r="I36" s="1437"/>
      <c r="J36" s="1515"/>
      <c r="K36" s="1518" t="s">
        <v>2688</v>
      </c>
      <c r="L36" s="1519"/>
      <c r="M36" s="1524"/>
      <c r="N36" s="1016" t="s">
        <v>14</v>
      </c>
      <c r="O36" s="890"/>
      <c r="P36" s="1490" t="str">
        <f>IF(AND(O36&lt;&gt;"",O37&lt;&gt;"",O36=0,O37=0),[11]Berechnung1!$H$5,IF(O38="",[11]Berechnung1!$D$5,IF(O38=[11]Berechnung1!D49,[11]Berechnung1!$F$5,IF(OR(O38&lt;[11]Berechnung1!E49,O38&gt;[11]Berechnung1!F49),[11]Berechnung1!$G$5,IF(OR(ROUND(O38,4)&lt;[11]Berechnung1!J49,ROUND(O38,4)&gt;[11]Berechnung1!K49),[11]Berechnung1!$D$5,IF(OR(ROUND(O38,4)&lt;[11]Berechnung1!G49,ROUND(O38,4)&gt;[11]Berechnung1!H49),[11]Berechnung1!$E$5,[11]Berechnung1!$C$5))))))</f>
        <v>Unvollständig</v>
      </c>
      <c r="Q36" s="1525"/>
      <c r="R36" s="1527"/>
      <c r="S36" s="892"/>
    </row>
    <row r="37" spans="1:19" ht="30.2" customHeight="1" thickBot="1" x14ac:dyDescent="0.3">
      <c r="A37" s="1529"/>
      <c r="B37" s="1532"/>
      <c r="C37" s="1535"/>
      <c r="D37" s="1539"/>
      <c r="E37" s="1540"/>
      <c r="F37" s="1438"/>
      <c r="G37" s="1439"/>
      <c r="H37" s="1438"/>
      <c r="I37" s="1439"/>
      <c r="J37" s="1516"/>
      <c r="K37" s="1520"/>
      <c r="L37" s="1521"/>
      <c r="M37" s="1516"/>
      <c r="N37" s="1017" t="s">
        <v>15</v>
      </c>
      <c r="O37" s="890"/>
      <c r="P37" s="1491"/>
      <c r="Q37" s="1526"/>
      <c r="R37" s="1526"/>
      <c r="S37" s="892"/>
    </row>
    <row r="38" spans="1:19" ht="30.2" customHeight="1" thickBot="1" x14ac:dyDescent="0.3">
      <c r="A38" s="1530"/>
      <c r="B38" s="1533"/>
      <c r="C38" s="1536"/>
      <c r="D38" s="1541"/>
      <c r="E38" s="1542"/>
      <c r="F38" s="1440"/>
      <c r="G38" s="1441"/>
      <c r="H38" s="1440"/>
      <c r="I38" s="1441"/>
      <c r="J38" s="1517"/>
      <c r="K38" s="1522"/>
      <c r="L38" s="1523"/>
      <c r="M38" s="1517"/>
      <c r="N38" s="1017" t="s">
        <v>2674</v>
      </c>
      <c r="O38" s="894" t="str">
        <f>IF(O36="","n.d.",IF(O37="","n.d.",IF(O37=0,"",O36/O37)))</f>
        <v>n.d.</v>
      </c>
      <c r="P38" s="1492"/>
      <c r="Q38" s="1526"/>
      <c r="R38" s="1526"/>
      <c r="S38" s="892"/>
    </row>
    <row r="39" spans="1:19" ht="30.2" customHeight="1" thickBot="1" x14ac:dyDescent="0.3">
      <c r="A39" s="1508">
        <v>9</v>
      </c>
      <c r="B39" s="1470"/>
      <c r="C39" s="1473" t="s">
        <v>2687</v>
      </c>
      <c r="D39" s="1476" t="s">
        <v>3491</v>
      </c>
      <c r="E39" s="1477"/>
      <c r="F39" s="1476" t="s">
        <v>3492</v>
      </c>
      <c r="G39" s="1477"/>
      <c r="H39" s="1476" t="s">
        <v>3493</v>
      </c>
      <c r="I39" s="1477"/>
      <c r="J39" s="1443"/>
      <c r="K39" s="1446" t="s">
        <v>2688</v>
      </c>
      <c r="L39" s="1447"/>
      <c r="M39" s="1443"/>
      <c r="N39" s="1015" t="s">
        <v>14</v>
      </c>
      <c r="O39" s="890"/>
      <c r="P39" s="1490" t="str">
        <f>IF(AND(O39&lt;&gt;"",O40&lt;&gt;"",O39=0,O40=0),[11]Berechnung1!$H$5,IF(OR(O39="",O40=""),[11]Berechnung1!$F$5,IF(AND(O39=0,O40=0),[11]Berechnung1!$D$5,IF(O41=[11]Berechnung1!D52,[11]Berechnung1!$F$5,IF(OR(O41&lt;[11]Berechnung1!E52,O41&gt;[11]Berechnung1!F52),[11]Berechnung1!$G$5,IF(OR(ROUND(O41,4)&lt;[11]Berechnung1!J52,ROUND(O41,4)&gt;[11]Berechnung1!K52),[11]Berechnung1!$D$5,IF(OR(ROUND(O41,4)&lt;[11]Berechnung1!G52,ROUND(O41,4)&gt;[11]Berechnung1!H52),[11]Berechnung1!$E$5,[11]Berechnung1!$C$5)))))))</f>
        <v>Unvollständig</v>
      </c>
      <c r="Q39" s="1429"/>
      <c r="R39" s="1429"/>
    </row>
    <row r="40" spans="1:19" ht="30.2" customHeight="1" thickBot="1" x14ac:dyDescent="0.3">
      <c r="A40" s="1509"/>
      <c r="B40" s="1471"/>
      <c r="C40" s="1474"/>
      <c r="D40" s="1478"/>
      <c r="E40" s="1479"/>
      <c r="F40" s="1478"/>
      <c r="G40" s="1479"/>
      <c r="H40" s="1478"/>
      <c r="I40" s="1479"/>
      <c r="J40" s="1444"/>
      <c r="K40" s="1448"/>
      <c r="L40" s="1449"/>
      <c r="M40" s="1444"/>
      <c r="N40" s="1100" t="s">
        <v>15</v>
      </c>
      <c r="O40" s="890"/>
      <c r="P40" s="1491"/>
      <c r="Q40" s="1428"/>
      <c r="R40" s="1459"/>
      <c r="S40" s="889">
        <f>IF([11]Basisdaten!H33="",0,[11]Basisdaten!H33)</f>
        <v>0</v>
      </c>
    </row>
    <row r="41" spans="1:19" ht="30.2" customHeight="1" thickBot="1" x14ac:dyDescent="0.3">
      <c r="A41" s="1510"/>
      <c r="B41" s="1472"/>
      <c r="C41" s="1475"/>
      <c r="D41" s="1480"/>
      <c r="E41" s="1481"/>
      <c r="F41" s="1480"/>
      <c r="G41" s="1481"/>
      <c r="H41" s="1480"/>
      <c r="I41" s="1481"/>
      <c r="J41" s="1445"/>
      <c r="K41" s="1450"/>
      <c r="L41" s="1451"/>
      <c r="M41" s="1445"/>
      <c r="N41" s="1100" t="s">
        <v>2674</v>
      </c>
      <c r="O41" s="891" t="str">
        <f>IF(O39="","n.d.",IF(O40="","n.d.",IF(O40=0,"",O39/O40)))</f>
        <v>n.d.</v>
      </c>
      <c r="P41" s="1492"/>
      <c r="Q41" s="1428"/>
      <c r="R41" s="1460"/>
    </row>
    <row r="42" spans="1:19" ht="30.2" customHeight="1" thickBot="1" x14ac:dyDescent="0.3">
      <c r="A42" s="1430">
        <v>10</v>
      </c>
      <c r="B42" s="1512" t="s">
        <v>3179</v>
      </c>
      <c r="C42" s="1433" t="s">
        <v>2689</v>
      </c>
      <c r="D42" s="1436" t="s">
        <v>2690</v>
      </c>
      <c r="E42" s="1437"/>
      <c r="F42" s="1436" t="s">
        <v>3494</v>
      </c>
      <c r="G42" s="1437"/>
      <c r="H42" s="1436" t="s">
        <v>3744</v>
      </c>
      <c r="I42" s="1437"/>
      <c r="J42" s="1511"/>
      <c r="K42" s="1417" t="s">
        <v>3743</v>
      </c>
      <c r="L42" s="1500"/>
      <c r="M42" s="1414"/>
      <c r="N42" s="715" t="s">
        <v>14</v>
      </c>
      <c r="O42" s="895"/>
      <c r="P42" s="1490" t="str">
        <f>IF(AND(O42&lt;&gt;"",O43&lt;&gt;"",O42=0,O43=0),[11]Berechnung1!$H$5,IF(OR(O42="",O43=""),[11]Berechnung1!$F$5,IF(AND(O42=0,O43=0),[11]Berechnung1!$D$5,IF(O44=[11]Berechnung1!D55,[11]Berechnung1!$F$5,IF(OR(O44&lt;[11]Berechnung1!E55,O44&gt;[11]Berechnung1!F55),[11]Berechnung1!$G$5,IF(OR(ROUND(O44,4)&lt;[11]Berechnung1!J55,ROUND(O44,4)&gt;[11]Berechnung1!K55),[11]Berechnung1!$D$5,IF(OR(ROUND(O44,4)&lt;[11]Berechnung1!G55,ROUND(O44,4)&gt;[11]Berechnung1!H55),[11]Berechnung1!$E$5,[11]Berechnung1!$C$5)))))))</f>
        <v>Unvollständig</v>
      </c>
      <c r="Q42" s="1427"/>
      <c r="R42" s="1429"/>
    </row>
    <row r="43" spans="1:19" ht="30.2" customHeight="1" thickBot="1" x14ac:dyDescent="0.3">
      <c r="A43" s="1431"/>
      <c r="B43" s="1513"/>
      <c r="C43" s="1434"/>
      <c r="D43" s="1438"/>
      <c r="E43" s="1439"/>
      <c r="F43" s="1438"/>
      <c r="G43" s="1439"/>
      <c r="H43" s="1438"/>
      <c r="I43" s="1439"/>
      <c r="J43" s="1501"/>
      <c r="K43" s="1501"/>
      <c r="L43" s="1502"/>
      <c r="M43" s="1415"/>
      <c r="N43" s="715" t="s">
        <v>15</v>
      </c>
      <c r="O43" s="895"/>
      <c r="P43" s="1491"/>
      <c r="Q43" s="1459"/>
      <c r="R43" s="1459"/>
    </row>
    <row r="44" spans="1:19" ht="30.2" customHeight="1" thickBot="1" x14ac:dyDescent="0.3">
      <c r="A44" s="1432"/>
      <c r="B44" s="1514"/>
      <c r="C44" s="1435"/>
      <c r="D44" s="1440"/>
      <c r="E44" s="1441"/>
      <c r="F44" s="1440"/>
      <c r="G44" s="1441"/>
      <c r="H44" s="1440"/>
      <c r="I44" s="1441"/>
      <c r="J44" s="1503"/>
      <c r="K44" s="1503"/>
      <c r="L44" s="1504"/>
      <c r="M44" s="1416"/>
      <c r="N44" s="715" t="s">
        <v>2674</v>
      </c>
      <c r="O44" s="896" t="str">
        <f>IF(O42="","n.d.",IF(O43="","n.d.",IF(O43=0,"",O42/O43)))</f>
        <v>n.d.</v>
      </c>
      <c r="P44" s="1492"/>
      <c r="Q44" s="1460"/>
      <c r="R44" s="1460"/>
    </row>
    <row r="45" spans="1:19" ht="30.2" customHeight="1" thickBot="1" x14ac:dyDescent="0.3">
      <c r="A45" s="1508">
        <v>11</v>
      </c>
      <c r="B45" s="1470"/>
      <c r="C45" s="1473" t="s">
        <v>2978</v>
      </c>
      <c r="D45" s="1476" t="s">
        <v>2692</v>
      </c>
      <c r="E45" s="1477"/>
      <c r="F45" s="1476" t="s">
        <v>2735</v>
      </c>
      <c r="G45" s="1477"/>
      <c r="H45" s="1476" t="s">
        <v>3495</v>
      </c>
      <c r="I45" s="1477"/>
      <c r="J45" s="1443" t="s">
        <v>2693</v>
      </c>
      <c r="K45" s="1446" t="s">
        <v>2694</v>
      </c>
      <c r="L45" s="1447"/>
      <c r="M45" s="1443"/>
      <c r="N45" s="1100" t="s">
        <v>14</v>
      </c>
      <c r="O45" s="890"/>
      <c r="P45" s="1490" t="str">
        <f>IF(O47=[11]Berechnung1!D58,[11]Berechnung1!$F$5,IF(OR(O47&lt; [11]Berechnung1!E58,O47&gt; [11]Berechnung1!F58),[11]Berechnung1!$G$5,IF(OR(O47&lt;[11]Berechnung1!J58,O47&gt;[11]Berechnung1!K58),[11]Berechnung1!$D$5,IF(OR(ROUND(O47,4)&lt;[11]Berechnung1!G58,ROUND(O47,4)&gt;[11]Berechnung1!H58),[11]Berechnung1!$E$5,[11]Berechnung1!$C$5))))</f>
        <v>Unvollständig</v>
      </c>
      <c r="Q45" s="1429"/>
      <c r="R45" s="1429"/>
    </row>
    <row r="46" spans="1:19" ht="30.2" customHeight="1" thickBot="1" x14ac:dyDescent="0.3">
      <c r="A46" s="1509"/>
      <c r="B46" s="1471"/>
      <c r="C46" s="1474"/>
      <c r="D46" s="1478"/>
      <c r="E46" s="1479"/>
      <c r="F46" s="1478"/>
      <c r="G46" s="1479"/>
      <c r="H46" s="1478"/>
      <c r="I46" s="1479"/>
      <c r="J46" s="1444"/>
      <c r="K46" s="1448"/>
      <c r="L46" s="1449"/>
      <c r="M46" s="1444"/>
      <c r="N46" s="1100" t="s">
        <v>15</v>
      </c>
      <c r="O46" s="890"/>
      <c r="P46" s="1491"/>
      <c r="Q46" s="1428"/>
      <c r="R46" s="1428"/>
    </row>
    <row r="47" spans="1:19" ht="30.2" customHeight="1" thickBot="1" x14ac:dyDescent="0.3">
      <c r="A47" s="1510"/>
      <c r="B47" s="1472"/>
      <c r="C47" s="1475"/>
      <c r="D47" s="1480"/>
      <c r="E47" s="1481"/>
      <c r="F47" s="1480"/>
      <c r="G47" s="1481"/>
      <c r="H47" s="1480"/>
      <c r="I47" s="1481"/>
      <c r="J47" s="1445"/>
      <c r="K47" s="1450"/>
      <c r="L47" s="1451"/>
      <c r="M47" s="1445"/>
      <c r="N47" s="1100" t="s">
        <v>2674</v>
      </c>
      <c r="O47" s="891" t="str">
        <f>IF(O45="","n.d.",IF(O46="","n.d.",IF(O46=0,"",O45/O46)))</f>
        <v>n.d.</v>
      </c>
      <c r="P47" s="1492"/>
      <c r="Q47" s="1428"/>
      <c r="R47" s="1428"/>
    </row>
    <row r="48" spans="1:19" s="1018" customFormat="1" ht="30.2" customHeight="1" thickBot="1" x14ac:dyDescent="0.25">
      <c r="A48" s="1430">
        <v>12</v>
      </c>
      <c r="B48" s="1442" t="s">
        <v>3180</v>
      </c>
      <c r="C48" s="1433" t="s">
        <v>2695</v>
      </c>
      <c r="D48" s="1436" t="s">
        <v>2696</v>
      </c>
      <c r="E48" s="1437"/>
      <c r="F48" s="1436" t="s">
        <v>3496</v>
      </c>
      <c r="G48" s="1437"/>
      <c r="H48" s="1436" t="s">
        <v>3497</v>
      </c>
      <c r="I48" s="1437"/>
      <c r="J48" s="1497"/>
      <c r="K48" s="1417" t="s">
        <v>2688</v>
      </c>
      <c r="L48" s="1500"/>
      <c r="M48" s="1452"/>
      <c r="N48" s="715" t="s">
        <v>14</v>
      </c>
      <c r="O48" s="895"/>
      <c r="P48" s="1505" t="str">
        <f>IF(AND(O48&lt;&gt;"",O49&lt;&gt;"",O48=0,O49=0),[11]Berechnung1!$H$5,IF(O50="",[11]Berechnung1!$D$5,IF(O50=[11]Berechnung1!D64,[11]Berechnung1!$F$5,IF(OR(O50&lt;[11]Berechnung1!E64,O50&gt;[11]Berechnung1!F64),[11]Berechnung1!$G$5,IF(OR(ROUND(O50,4)&lt;[11]Berechnung1!J64,ROUND(O50,4)&gt;[11]Berechnung1!K64),[11]Berechnung1!$D$5,IF(OR(ROUND(O50,4)&lt;[11]Berechnung1!G64,ROUND(O50,4)&gt;[11]Berechnung1!H64),[11]Berechnung1!$E$5,[11]Berechnung1!$C$5))))))</f>
        <v>Unvollständig</v>
      </c>
      <c r="Q48" s="1456"/>
      <c r="R48" s="1456"/>
      <c r="S48" s="635"/>
    </row>
    <row r="49" spans="1:19" s="1018" customFormat="1" ht="30.2" customHeight="1" thickBot="1" x14ac:dyDescent="0.25">
      <c r="A49" s="1431"/>
      <c r="B49" s="1454"/>
      <c r="C49" s="1434"/>
      <c r="D49" s="1438"/>
      <c r="E49" s="1439"/>
      <c r="F49" s="1438"/>
      <c r="G49" s="1439"/>
      <c r="H49" s="1438"/>
      <c r="I49" s="1439"/>
      <c r="J49" s="1498"/>
      <c r="K49" s="1501"/>
      <c r="L49" s="1502"/>
      <c r="M49" s="1444"/>
      <c r="N49" s="715" t="s">
        <v>15</v>
      </c>
      <c r="O49" s="895"/>
      <c r="P49" s="1506"/>
      <c r="Q49" s="1428"/>
      <c r="R49" s="1428"/>
      <c r="S49" s="635">
        <f>IF(OR([11]Basisdaten!H35="",[11]Basisdaten!D35=""),0,([11]Basisdaten!H35-[11]Basisdaten!D35))</f>
        <v>0</v>
      </c>
    </row>
    <row r="50" spans="1:19" s="1018" customFormat="1" ht="30.2" customHeight="1" thickBot="1" x14ac:dyDescent="0.25">
      <c r="A50" s="1432"/>
      <c r="B50" s="1455"/>
      <c r="C50" s="1435"/>
      <c r="D50" s="1440"/>
      <c r="E50" s="1441"/>
      <c r="F50" s="1440"/>
      <c r="G50" s="1441"/>
      <c r="H50" s="1440"/>
      <c r="I50" s="1441"/>
      <c r="J50" s="1499"/>
      <c r="K50" s="1503"/>
      <c r="L50" s="1504"/>
      <c r="M50" s="1445"/>
      <c r="N50" s="715" t="s">
        <v>2674</v>
      </c>
      <c r="O50" s="896" t="str">
        <f>IF(O48="","n.d.",IF(O49="","n.d.",IF(AND(O48=0,O49=0),"",IF(O49=0,"n.d.",O48/O49))))</f>
        <v>n.d.</v>
      </c>
      <c r="P50" s="1507"/>
      <c r="Q50" s="1428"/>
      <c r="R50" s="1428"/>
      <c r="S50" s="635"/>
    </row>
    <row r="51" spans="1:19" ht="30.2" customHeight="1" thickBot="1" x14ac:dyDescent="0.3">
      <c r="A51" s="1430">
        <v>13</v>
      </c>
      <c r="B51" s="1470" t="s">
        <v>2697</v>
      </c>
      <c r="C51" s="1473" t="s">
        <v>2698</v>
      </c>
      <c r="D51" s="1476" t="s">
        <v>2699</v>
      </c>
      <c r="E51" s="1477"/>
      <c r="F51" s="1476" t="s">
        <v>2700</v>
      </c>
      <c r="G51" s="1477"/>
      <c r="H51" s="1476" t="s">
        <v>2701</v>
      </c>
      <c r="I51" s="1477"/>
      <c r="J51" s="1443"/>
      <c r="K51" s="1446" t="s">
        <v>2702</v>
      </c>
      <c r="L51" s="1447"/>
      <c r="M51" s="1443"/>
      <c r="N51" s="1493" t="s">
        <v>923</v>
      </c>
      <c r="O51" s="1494">
        <f>$S52</f>
        <v>0</v>
      </c>
      <c r="P51" s="1490" t="str">
        <f>IF(O51=[11]Berechnung1!D67,[11]Berechnung1!$F$5,IF(OR(O51&lt; [11]Berechnung1!E67,O51&gt; [11]Berechnung1!F67),[11]Berechnung1!$G$5,IF(OR(ROUND(O51,4)&lt;[11]Berechnung1!J67,ROUND(O51,4)&gt;[11]Berechnung1!K67),[11]Berechnung1!$D$5,IF(OR(ROUND(O51,4)&lt;[11]Berechnung1!G67,ROUND(O51,4)&gt;[11]Berechnung1!H67),[11]Berechnung1!$E$5,[11]Berechnung1!$C$5))))</f>
        <v>Unvollständig</v>
      </c>
      <c r="Q51" s="1429"/>
      <c r="R51" s="1429"/>
    </row>
    <row r="52" spans="1:19" ht="30.2" customHeight="1" thickBot="1" x14ac:dyDescent="0.3">
      <c r="A52" s="1431"/>
      <c r="B52" s="1471"/>
      <c r="C52" s="1474"/>
      <c r="D52" s="1478"/>
      <c r="E52" s="1479"/>
      <c r="F52" s="1478"/>
      <c r="G52" s="1479"/>
      <c r="H52" s="1478"/>
      <c r="I52" s="1479"/>
      <c r="J52" s="1444"/>
      <c r="K52" s="1448"/>
      <c r="L52" s="1449"/>
      <c r="M52" s="1444"/>
      <c r="N52" s="1493"/>
      <c r="O52" s="1495"/>
      <c r="P52" s="1491"/>
      <c r="Q52" s="1428"/>
      <c r="R52" s="1459"/>
      <c r="S52" s="635">
        <f>[11]Basisdaten!B34+[11]Basisdaten!D34</f>
        <v>0</v>
      </c>
    </row>
    <row r="53" spans="1:19" ht="30.2" customHeight="1" thickBot="1" x14ac:dyDescent="0.3">
      <c r="A53" s="1432"/>
      <c r="B53" s="1472"/>
      <c r="C53" s="1475"/>
      <c r="D53" s="1480"/>
      <c r="E53" s="1481"/>
      <c r="F53" s="1480"/>
      <c r="G53" s="1481"/>
      <c r="H53" s="1480"/>
      <c r="I53" s="1481"/>
      <c r="J53" s="1445"/>
      <c r="K53" s="1450"/>
      <c r="L53" s="1451"/>
      <c r="M53" s="1445"/>
      <c r="N53" s="1493"/>
      <c r="O53" s="1496"/>
      <c r="P53" s="1492"/>
      <c r="Q53" s="1428"/>
      <c r="R53" s="1460"/>
    </row>
    <row r="54" spans="1:19" ht="30.2" customHeight="1" thickBot="1" x14ac:dyDescent="0.3">
      <c r="A54" s="1430">
        <v>14</v>
      </c>
      <c r="B54" s="1470" t="s">
        <v>2697</v>
      </c>
      <c r="C54" s="1473" t="s">
        <v>2703</v>
      </c>
      <c r="D54" s="1476" t="s">
        <v>2699</v>
      </c>
      <c r="E54" s="1477"/>
      <c r="F54" s="1436" t="s">
        <v>2704</v>
      </c>
      <c r="G54" s="1437"/>
      <c r="H54" s="1476" t="s">
        <v>2701</v>
      </c>
      <c r="I54" s="1477"/>
      <c r="J54" s="1443"/>
      <c r="K54" s="1446" t="s">
        <v>2705</v>
      </c>
      <c r="L54" s="1447"/>
      <c r="M54" s="1443"/>
      <c r="N54" s="1493" t="s">
        <v>923</v>
      </c>
      <c r="O54" s="1494">
        <f>IF(SUM([11]Basisdaten!$B$35:$D$35) = 0,0,SUM([11]Basisdaten!$B$35:$D$35))</f>
        <v>0</v>
      </c>
      <c r="P54" s="1490" t="str">
        <f>IF(O54=[11]Berechnung1!D70,[11]Berechnung1!$F$5,IF(OR(O54&lt; [11]Berechnung1!E70,O54&gt; [11]Berechnung1!F70),[11]Berechnung1!$G$5,IF(OR(ROUND(O54,4)&lt;[11]Berechnung1!J70,ROUND(O54,4)&gt;[11]Berechnung1!K70),[11]Berechnung1!$D$5,IF(OR(ROUND(O54,4)&lt;[11]Berechnung1!G70,ROUND(O54,4)&gt;[11]Berechnung1!H70),[11]Berechnung1!$E$5,[11]Berechnung1!$C$5))))</f>
        <v>Unvollständig</v>
      </c>
      <c r="Q54" s="1429"/>
      <c r="R54" s="1429"/>
    </row>
    <row r="55" spans="1:19" ht="30.2" customHeight="1" thickBot="1" x14ac:dyDescent="0.3">
      <c r="A55" s="1431"/>
      <c r="B55" s="1471"/>
      <c r="C55" s="1474"/>
      <c r="D55" s="1478"/>
      <c r="E55" s="1479"/>
      <c r="F55" s="1438"/>
      <c r="G55" s="1439"/>
      <c r="H55" s="1478"/>
      <c r="I55" s="1479"/>
      <c r="J55" s="1444"/>
      <c r="K55" s="1448"/>
      <c r="L55" s="1449"/>
      <c r="M55" s="1444"/>
      <c r="N55" s="1493"/>
      <c r="O55" s="1495"/>
      <c r="P55" s="1491"/>
      <c r="Q55" s="1428"/>
      <c r="R55" s="1428"/>
    </row>
    <row r="56" spans="1:19" ht="30.2" customHeight="1" thickBot="1" x14ac:dyDescent="0.3">
      <c r="A56" s="1432"/>
      <c r="B56" s="1472"/>
      <c r="C56" s="1475"/>
      <c r="D56" s="1480"/>
      <c r="E56" s="1481"/>
      <c r="F56" s="1440"/>
      <c r="G56" s="1441"/>
      <c r="H56" s="1480"/>
      <c r="I56" s="1481"/>
      <c r="J56" s="1445"/>
      <c r="K56" s="1450"/>
      <c r="L56" s="1451"/>
      <c r="M56" s="1445"/>
      <c r="N56" s="1493"/>
      <c r="O56" s="1496"/>
      <c r="P56" s="1492"/>
      <c r="Q56" s="1428"/>
      <c r="R56" s="1428"/>
    </row>
    <row r="57" spans="1:19" ht="30.2" customHeight="1" thickBot="1" x14ac:dyDescent="0.3">
      <c r="A57" s="1430">
        <v>15</v>
      </c>
      <c r="B57" s="1442"/>
      <c r="C57" s="1433" t="s">
        <v>2706</v>
      </c>
      <c r="D57" s="1436" t="s">
        <v>2707</v>
      </c>
      <c r="E57" s="1437"/>
      <c r="F57" s="1436" t="s">
        <v>3181</v>
      </c>
      <c r="G57" s="1437"/>
      <c r="H57" s="1436" t="s">
        <v>2979</v>
      </c>
      <c r="I57" s="1437"/>
      <c r="J57" s="1443" t="s">
        <v>2693</v>
      </c>
      <c r="K57" s="1417" t="s">
        <v>2708</v>
      </c>
      <c r="L57" s="1418"/>
      <c r="M57" s="1414" t="s">
        <v>2709</v>
      </c>
      <c r="N57" s="1015" t="s">
        <v>14</v>
      </c>
      <c r="O57" s="890"/>
      <c r="P57" s="1453" t="str">
        <f>IF(O59=[11]Berechnung1!D73,[11]Berechnung1!$F$5,IF(OR(O59&lt; [11]Berechnung1!E73,O59&gt; [11]Berechnung1!F73),[11]Berechnung1!$G$5,IF(OR(ROUND(O59,4)&lt;[11]Berechnung1!G73,ROUND(O59,4)&gt;[11]Berechnung1!H73),[11]Berechnung1!$E$5,IF(OR(O59&lt;[11]Berechnung1!J73,O59&gt;[11]Berechnung1!K73),[11]Berechnung1!$D$5,[11]Berechnung1!$C$5))))</f>
        <v>Unvollständig</v>
      </c>
      <c r="Q57" s="1429"/>
      <c r="R57" s="1429"/>
    </row>
    <row r="58" spans="1:19" ht="30.2" customHeight="1" thickBot="1" x14ac:dyDescent="0.3">
      <c r="A58" s="1431"/>
      <c r="B58" s="1454"/>
      <c r="C58" s="1434"/>
      <c r="D58" s="1438"/>
      <c r="E58" s="1439"/>
      <c r="F58" s="1438"/>
      <c r="G58" s="1439"/>
      <c r="H58" s="1438"/>
      <c r="I58" s="1439"/>
      <c r="J58" s="1444"/>
      <c r="K58" s="1419"/>
      <c r="L58" s="1420"/>
      <c r="M58" s="1415"/>
      <c r="N58" s="1100" t="s">
        <v>15</v>
      </c>
      <c r="O58" s="1014">
        <f>IF([11]Basisdaten!$B$34 = 0,0,[11]Basisdaten!$B$34)</f>
        <v>0</v>
      </c>
      <c r="P58" s="1453"/>
      <c r="Q58" s="1428"/>
      <c r="R58" s="1459"/>
    </row>
    <row r="59" spans="1:19" ht="30.2" customHeight="1" thickBot="1" x14ac:dyDescent="0.3">
      <c r="A59" s="1432"/>
      <c r="B59" s="1455"/>
      <c r="C59" s="1435"/>
      <c r="D59" s="1440"/>
      <c r="E59" s="1441"/>
      <c r="F59" s="1440"/>
      <c r="G59" s="1441"/>
      <c r="H59" s="1440"/>
      <c r="I59" s="1441"/>
      <c r="J59" s="1445"/>
      <c r="K59" s="1421"/>
      <c r="L59" s="1422"/>
      <c r="M59" s="1416"/>
      <c r="N59" s="1100" t="s">
        <v>2674</v>
      </c>
      <c r="O59" s="891" t="str">
        <f>IF(O57="","n.d.",IF(O58="","n.d.",IF(O58=0,"",O57/O58)))</f>
        <v>n.d.</v>
      </c>
      <c r="P59" s="1453"/>
      <c r="Q59" s="1428"/>
      <c r="R59" s="1460"/>
    </row>
    <row r="60" spans="1:19" ht="30.2" customHeight="1" thickBot="1" x14ac:dyDescent="0.3">
      <c r="A60" s="1430">
        <v>16</v>
      </c>
      <c r="B60" s="1442"/>
      <c r="C60" s="1433" t="s">
        <v>2710</v>
      </c>
      <c r="D60" s="1436" t="s">
        <v>2707</v>
      </c>
      <c r="E60" s="1437"/>
      <c r="F60" s="1436" t="s">
        <v>3756</v>
      </c>
      <c r="G60" s="1437"/>
      <c r="H60" s="1436" t="s">
        <v>2980</v>
      </c>
      <c r="I60" s="1437"/>
      <c r="J60" s="1414" t="s">
        <v>2693</v>
      </c>
      <c r="K60" s="1417" t="s">
        <v>2708</v>
      </c>
      <c r="L60" s="1418"/>
      <c r="M60" s="1414" t="s">
        <v>2709</v>
      </c>
      <c r="N60" s="1100" t="s">
        <v>14</v>
      </c>
      <c r="O60" s="890"/>
      <c r="P60" s="1453" t="str">
        <f>IF(O62=[11]Berechnung1!D76,[11]Berechnung1!$F$5,IF(OR(O62&lt; [11]Berechnung1!E76,O62&gt; [11]Berechnung1!F76),[11]Berechnung1!$G$5,IF(OR(ROUND(O62,4)&lt;[11]Berechnung1!G76,ROUND(O62,4)&gt;[11]Berechnung1!H76),[11]Berechnung1!$E$5,IF(OR(O62&lt;[11]Berechnung1!J76,O62&gt;[11]Berechnung1!K76),[11]Berechnung1!$D$5,[11]Berechnung1!$C$5))))</f>
        <v>Unvollständig</v>
      </c>
      <c r="Q60" s="1429"/>
      <c r="R60" s="1429"/>
    </row>
    <row r="61" spans="1:19" ht="30.2" customHeight="1" thickBot="1" x14ac:dyDescent="0.3">
      <c r="A61" s="1431"/>
      <c r="B61" s="1454"/>
      <c r="C61" s="1434"/>
      <c r="D61" s="1438"/>
      <c r="E61" s="1439"/>
      <c r="F61" s="1438"/>
      <c r="G61" s="1439"/>
      <c r="H61" s="1438"/>
      <c r="I61" s="1439"/>
      <c r="J61" s="1415"/>
      <c r="K61" s="1419"/>
      <c r="L61" s="1420"/>
      <c r="M61" s="1415"/>
      <c r="N61" s="1100" t="s">
        <v>15</v>
      </c>
      <c r="O61" s="1014">
        <f>IF([11]Basisdaten!$B$35 = 0,0,[11]Basisdaten!$B$35)</f>
        <v>0</v>
      </c>
      <c r="P61" s="1453"/>
      <c r="Q61" s="1428"/>
      <c r="R61" s="1428"/>
    </row>
    <row r="62" spans="1:19" ht="30.2" customHeight="1" thickBot="1" x14ac:dyDescent="0.3">
      <c r="A62" s="1432"/>
      <c r="B62" s="1455"/>
      <c r="C62" s="1435"/>
      <c r="D62" s="1440"/>
      <c r="E62" s="1441"/>
      <c r="F62" s="1440"/>
      <c r="G62" s="1441"/>
      <c r="H62" s="1440"/>
      <c r="I62" s="1441"/>
      <c r="J62" s="1416"/>
      <c r="K62" s="1421"/>
      <c r="L62" s="1422"/>
      <c r="M62" s="1416"/>
      <c r="N62" s="1100" t="s">
        <v>2674</v>
      </c>
      <c r="O62" s="891" t="str">
        <f>IF(O60="","n.d.",IF(O61="","n.d.",IF(O61=0,"",O60/O61)))</f>
        <v>n.d.</v>
      </c>
      <c r="P62" s="1453"/>
      <c r="Q62" s="1428"/>
      <c r="R62" s="1428"/>
    </row>
    <row r="63" spans="1:19" ht="30.2" customHeight="1" thickBot="1" x14ac:dyDescent="0.3">
      <c r="A63" s="1430">
        <v>17</v>
      </c>
      <c r="B63" s="1470" t="s">
        <v>3179</v>
      </c>
      <c r="C63" s="1473" t="s">
        <v>2981</v>
      </c>
      <c r="D63" s="1476" t="s">
        <v>2711</v>
      </c>
      <c r="E63" s="1477"/>
      <c r="F63" s="1476" t="s">
        <v>3498</v>
      </c>
      <c r="G63" s="1477"/>
      <c r="H63" s="1476" t="s">
        <v>3499</v>
      </c>
      <c r="I63" s="1477"/>
      <c r="J63" s="1443" t="s">
        <v>2693</v>
      </c>
      <c r="K63" s="1446" t="s">
        <v>2712</v>
      </c>
      <c r="L63" s="1447"/>
      <c r="M63" s="1443"/>
      <c r="N63" s="1015" t="s">
        <v>14</v>
      </c>
      <c r="O63" s="890"/>
      <c r="P63" s="1490" t="str">
        <f>IF(O65=[11]Berechnung1!D79,[11]Berechnung1!$F$5,IF(OR(O65&lt; [11]Berechnung1!E79,O65&gt; [11]Berechnung1!F79),[11]Berechnung1!$G$5,IF(OR(O65&lt;[11]Berechnung1!J79,O65&gt;[11]Berechnung1!K79),[11]Berechnung1!$D$5,IF(OR(ROUND(O65,4)&lt;[11]Berechnung1!G79,ROUND(O65,4)&gt;[11]Berechnung1!H79),[11]Berechnung1!$E$5,[11]Berechnung1!$C$5))))</f>
        <v>Unvollständig</v>
      </c>
      <c r="Q63" s="1429"/>
      <c r="R63" s="1429"/>
    </row>
    <row r="64" spans="1:19" ht="30.2" customHeight="1" thickBot="1" x14ac:dyDescent="0.3">
      <c r="A64" s="1431"/>
      <c r="B64" s="1471"/>
      <c r="C64" s="1474"/>
      <c r="D64" s="1478"/>
      <c r="E64" s="1479"/>
      <c r="F64" s="1478"/>
      <c r="G64" s="1479"/>
      <c r="H64" s="1478"/>
      <c r="I64" s="1479"/>
      <c r="J64" s="1444"/>
      <c r="K64" s="1448"/>
      <c r="L64" s="1449"/>
      <c r="M64" s="1444"/>
      <c r="N64" s="1100" t="s">
        <v>15</v>
      </c>
      <c r="O64" s="890"/>
      <c r="P64" s="1491"/>
      <c r="Q64" s="1428"/>
      <c r="R64" s="1459"/>
    </row>
    <row r="65" spans="1:19" ht="30.2" customHeight="1" thickBot="1" x14ac:dyDescent="0.3">
      <c r="A65" s="1432"/>
      <c r="B65" s="1472"/>
      <c r="C65" s="1475"/>
      <c r="D65" s="1480"/>
      <c r="E65" s="1481"/>
      <c r="F65" s="1480"/>
      <c r="G65" s="1481"/>
      <c r="H65" s="1480"/>
      <c r="I65" s="1481"/>
      <c r="J65" s="1445"/>
      <c r="K65" s="1450"/>
      <c r="L65" s="1451"/>
      <c r="M65" s="1445"/>
      <c r="N65" s="1100" t="s">
        <v>2674</v>
      </c>
      <c r="O65" s="891" t="str">
        <f>IF(O63="","n.d.",IF(O64="","n.d.",IF(O64=0,"",O63/O64)))</f>
        <v>n.d.</v>
      </c>
      <c r="P65" s="1492"/>
      <c r="Q65" s="1428"/>
      <c r="R65" s="1460"/>
    </row>
    <row r="66" spans="1:19" ht="30.2" customHeight="1" thickBot="1" x14ac:dyDescent="0.3">
      <c r="A66" s="1430">
        <v>18</v>
      </c>
      <c r="B66" s="1470" t="s">
        <v>3179</v>
      </c>
      <c r="C66" s="1473" t="s">
        <v>2982</v>
      </c>
      <c r="D66" s="1476" t="s">
        <v>2713</v>
      </c>
      <c r="E66" s="1477"/>
      <c r="F66" s="1476" t="s">
        <v>3500</v>
      </c>
      <c r="G66" s="1477"/>
      <c r="H66" s="1436" t="s">
        <v>3501</v>
      </c>
      <c r="I66" s="1437"/>
      <c r="J66" s="1443" t="s">
        <v>2693</v>
      </c>
      <c r="K66" s="1446" t="s">
        <v>2708</v>
      </c>
      <c r="L66" s="1447"/>
      <c r="M66" s="1443"/>
      <c r="N66" s="1100" t="s">
        <v>14</v>
      </c>
      <c r="O66" s="890"/>
      <c r="P66" s="1490" t="str">
        <f>IF(O68=[11]Berechnung1!D82,[11]Berechnung1!$F$5,IF(OR(O68&lt; [11]Berechnung1!E82,O68&gt; [11]Berechnung1!F82),[11]Berechnung1!$G$5,IF(OR(O68&lt;[11]Berechnung1!J82,O68&gt;[11]Berechnung1!K82),[11]Berechnung1!$D$5,IF(OR(ROUND(O68,4)&lt;[11]Berechnung1!G82,ROUND(O68,4)&gt;[11]Berechnung1!H82),[11]Berechnung1!$E$5,[11]Berechnung1!$C$5))))</f>
        <v>Unvollständig</v>
      </c>
      <c r="Q66" s="1429"/>
      <c r="R66" s="1429"/>
    </row>
    <row r="67" spans="1:19" ht="30.2" customHeight="1" thickBot="1" x14ac:dyDescent="0.3">
      <c r="A67" s="1431"/>
      <c r="B67" s="1471"/>
      <c r="C67" s="1474"/>
      <c r="D67" s="1478"/>
      <c r="E67" s="1479"/>
      <c r="F67" s="1478"/>
      <c r="G67" s="1479"/>
      <c r="H67" s="1438"/>
      <c r="I67" s="1439"/>
      <c r="J67" s="1444"/>
      <c r="K67" s="1448"/>
      <c r="L67" s="1449"/>
      <c r="M67" s="1444"/>
      <c r="N67" s="1100" t="s">
        <v>15</v>
      </c>
      <c r="O67" s="890"/>
      <c r="P67" s="1491"/>
      <c r="Q67" s="1428"/>
      <c r="R67" s="1428"/>
    </row>
    <row r="68" spans="1:19" ht="30.2" customHeight="1" thickBot="1" x14ac:dyDescent="0.3">
      <c r="A68" s="1432"/>
      <c r="B68" s="1472"/>
      <c r="C68" s="1475"/>
      <c r="D68" s="1480"/>
      <c r="E68" s="1481"/>
      <c r="F68" s="1480"/>
      <c r="G68" s="1481"/>
      <c r="H68" s="1440"/>
      <c r="I68" s="1441"/>
      <c r="J68" s="1445"/>
      <c r="K68" s="1450"/>
      <c r="L68" s="1451"/>
      <c r="M68" s="1445"/>
      <c r="N68" s="1100" t="s">
        <v>2674</v>
      </c>
      <c r="O68" s="891" t="str">
        <f>IF(O66="","n.d.",IF(O67="","n.d.",IF(O67=0,"",O66/O67)))</f>
        <v>n.d.</v>
      </c>
      <c r="P68" s="1492"/>
      <c r="Q68" s="1428"/>
      <c r="R68" s="1428"/>
    </row>
    <row r="69" spans="1:19" ht="30.2" customHeight="1" thickBot="1" x14ac:dyDescent="0.3">
      <c r="A69" s="1430">
        <v>19</v>
      </c>
      <c r="B69" s="1470"/>
      <c r="C69" s="1473" t="s">
        <v>2714</v>
      </c>
      <c r="D69" s="1476" t="s">
        <v>3502</v>
      </c>
      <c r="E69" s="1477"/>
      <c r="F69" s="1476" t="s">
        <v>3503</v>
      </c>
      <c r="G69" s="1477"/>
      <c r="H69" s="1436" t="s">
        <v>3504</v>
      </c>
      <c r="I69" s="1437"/>
      <c r="J69" s="1443" t="s">
        <v>2693</v>
      </c>
      <c r="K69" s="1446" t="s">
        <v>2715</v>
      </c>
      <c r="L69" s="1447"/>
      <c r="M69" s="1443"/>
      <c r="N69" s="1100" t="s">
        <v>14</v>
      </c>
      <c r="O69" s="890"/>
      <c r="P69" s="1453" t="str">
        <f>IF(O71=[11]Berechnung1!D85,[11]Berechnung1!$F$5,IF(OR(O71&lt; [11]Berechnung1!E85,O71&gt; [11]Berechnung1!F85),[11]Berechnung1!$G$5,IF(OR(O71&lt;[11]Berechnung1!J85,O71&gt;[11]Berechnung1!K85),[11]Berechnung1!$D$5,IF(OR(ROUND(O71,4)&lt;[11]Berechnung1!G85,ROUND(O71,4)&gt;[11]Berechnung1!H85),[11]Berechnung1!$E$5,[11]Berechnung1!$C$5))))</f>
        <v>Unvollständig</v>
      </c>
      <c r="Q69" s="1429"/>
      <c r="R69" s="1429"/>
    </row>
    <row r="70" spans="1:19" ht="30.2" customHeight="1" thickBot="1" x14ac:dyDescent="0.3">
      <c r="A70" s="1431"/>
      <c r="B70" s="1471"/>
      <c r="C70" s="1474"/>
      <c r="D70" s="1478"/>
      <c r="E70" s="1479"/>
      <c r="F70" s="1478"/>
      <c r="G70" s="1479"/>
      <c r="H70" s="1438"/>
      <c r="I70" s="1439"/>
      <c r="J70" s="1444"/>
      <c r="K70" s="1448"/>
      <c r="L70" s="1449"/>
      <c r="M70" s="1444"/>
      <c r="N70" s="1100" t="s">
        <v>15</v>
      </c>
      <c r="O70" s="1014">
        <f>IF([11]Basisdaten!B33 = "",0,[11]Basisdaten!B33)</f>
        <v>0</v>
      </c>
      <c r="P70" s="1453"/>
      <c r="Q70" s="1428"/>
      <c r="R70" s="1428"/>
    </row>
    <row r="71" spans="1:19" ht="30.2" customHeight="1" thickBot="1" x14ac:dyDescent="0.3">
      <c r="A71" s="1432"/>
      <c r="B71" s="1472"/>
      <c r="C71" s="1475"/>
      <c r="D71" s="1480"/>
      <c r="E71" s="1481"/>
      <c r="F71" s="1480"/>
      <c r="G71" s="1481"/>
      <c r="H71" s="1440"/>
      <c r="I71" s="1441"/>
      <c r="J71" s="1445"/>
      <c r="K71" s="1450"/>
      <c r="L71" s="1451"/>
      <c r="M71" s="1445"/>
      <c r="N71" s="1100" t="s">
        <v>2674</v>
      </c>
      <c r="O71" s="891" t="str">
        <f>IF(O69="","n.d.",IF(O70="","n.d.",IF(O70=0,"",O69/O70)))</f>
        <v>n.d.</v>
      </c>
      <c r="P71" s="1453"/>
      <c r="Q71" s="1428"/>
      <c r="R71" s="1428"/>
    </row>
    <row r="72" spans="1:19" ht="30.2" customHeight="1" thickBot="1" x14ac:dyDescent="0.3">
      <c r="A72" s="1430">
        <v>20</v>
      </c>
      <c r="B72" s="1470"/>
      <c r="C72" s="1473" t="s">
        <v>2717</v>
      </c>
      <c r="D72" s="1476" t="s">
        <v>2716</v>
      </c>
      <c r="E72" s="1477"/>
      <c r="F72" s="1476" t="s">
        <v>2736</v>
      </c>
      <c r="G72" s="1477"/>
      <c r="H72" s="1436" t="s">
        <v>2737</v>
      </c>
      <c r="I72" s="1437"/>
      <c r="J72" s="1443"/>
      <c r="K72" s="1446" t="s">
        <v>2688</v>
      </c>
      <c r="L72" s="1447"/>
      <c r="M72" s="1443"/>
      <c r="N72" s="1100" t="s">
        <v>14</v>
      </c>
      <c r="O72" s="890"/>
      <c r="P72" s="1453" t="str">
        <f>IF(O74=[11]Berechnung1!D88,[11]Berechnung1!$F$5,IF(OR(O74&lt; [11]Berechnung1!E88,O74&gt; [11]Berechnung1!F88),[11]Berechnung1!$G$5,IF(OR(ROUND(O74,4)&lt;[11]Berechnung1!J88,ROUND(O74,4)&gt;[11]Berechnung1!K88),[11]Berechnung1!$D$5,IF(OR(ROUND(O74,4)&lt;[11]Berechnung1!G88,ROUND(O74,4)&gt;[11]Berechnung1!H88),[11]Berechnung1!$E$5,[11]Berechnung1!$C$5))))</f>
        <v>Unvollständig</v>
      </c>
      <c r="Q72" s="1429"/>
      <c r="R72" s="1429"/>
    </row>
    <row r="73" spans="1:19" ht="30.2" customHeight="1" thickBot="1" x14ac:dyDescent="0.3">
      <c r="A73" s="1431"/>
      <c r="B73" s="1471"/>
      <c r="C73" s="1474"/>
      <c r="D73" s="1478"/>
      <c r="E73" s="1479"/>
      <c r="F73" s="1478"/>
      <c r="G73" s="1479"/>
      <c r="H73" s="1438"/>
      <c r="I73" s="1439"/>
      <c r="J73" s="1444"/>
      <c r="K73" s="1448"/>
      <c r="L73" s="1449"/>
      <c r="M73" s="1444"/>
      <c r="N73" s="1100" t="s">
        <v>15</v>
      </c>
      <c r="O73" s="1014">
        <f>IF(SUM([11]Basisdaten!$B$35) = "",0,SUM([11]Basisdaten!$B$35))</f>
        <v>0</v>
      </c>
      <c r="P73" s="1453"/>
      <c r="Q73" s="1428"/>
      <c r="R73" s="1428"/>
    </row>
    <row r="74" spans="1:19" ht="30.2" customHeight="1" thickBot="1" x14ac:dyDescent="0.3">
      <c r="A74" s="1432"/>
      <c r="B74" s="1472"/>
      <c r="C74" s="1475"/>
      <c r="D74" s="1480"/>
      <c r="E74" s="1481"/>
      <c r="F74" s="1480"/>
      <c r="G74" s="1481"/>
      <c r="H74" s="1440"/>
      <c r="I74" s="1441"/>
      <c r="J74" s="1445"/>
      <c r="K74" s="1450"/>
      <c r="L74" s="1451"/>
      <c r="M74" s="1445"/>
      <c r="N74" s="1100" t="s">
        <v>2674</v>
      </c>
      <c r="O74" s="891" t="str">
        <f>IF(O72="","n.d.",IF(O73="","n.d.",IF(O73=0,"",O72/O73)))</f>
        <v>n.d.</v>
      </c>
      <c r="P74" s="1453"/>
      <c r="Q74" s="1428"/>
      <c r="R74" s="1428"/>
    </row>
    <row r="75" spans="1:19" ht="30.2" customHeight="1" thickBot="1" x14ac:dyDescent="0.3">
      <c r="A75" s="1430">
        <v>21</v>
      </c>
      <c r="B75" s="1470" t="s">
        <v>3179</v>
      </c>
      <c r="C75" s="1473" t="s">
        <v>2718</v>
      </c>
      <c r="D75" s="1476" t="s">
        <v>2719</v>
      </c>
      <c r="E75" s="1477"/>
      <c r="F75" s="1476" t="s">
        <v>3505</v>
      </c>
      <c r="G75" s="1477"/>
      <c r="H75" s="1436" t="s">
        <v>3506</v>
      </c>
      <c r="I75" s="1437"/>
      <c r="J75" s="1443"/>
      <c r="K75" s="1417" t="s">
        <v>2688</v>
      </c>
      <c r="L75" s="1418"/>
      <c r="M75" s="1452"/>
      <c r="N75" s="1100" t="s">
        <v>14</v>
      </c>
      <c r="O75" s="890"/>
      <c r="P75" s="1490" t="str">
        <f>IF(O77=[11]Berechnung1!D91,[11]Berechnung1!$F$5,IF(OR(O77&lt; [11]Berechnung1!E91,O77&gt; [11]Berechnung1!F91),[11]Berechnung1!$G$5,IF(OR(ROUND(O77,4)&lt;[11]Berechnung1!J91,ROUND(O77,4)&gt;[11]Berechnung1!K91),[11]Berechnung1!$D$5,IF(OR(ROUND(O77,4)&lt;[11]Berechnung1!G91,ROUND(O77,4)&gt;[11]Berechnung1!H91),[11]Berechnung1!$E$5,[11]Berechnung1!$C$5))))</f>
        <v>Unvollständig</v>
      </c>
      <c r="Q75" s="1429"/>
      <c r="R75" s="1429"/>
    </row>
    <row r="76" spans="1:19" ht="30.2" customHeight="1" thickBot="1" x14ac:dyDescent="0.3">
      <c r="A76" s="1431"/>
      <c r="B76" s="1471"/>
      <c r="C76" s="1474"/>
      <c r="D76" s="1478"/>
      <c r="E76" s="1479"/>
      <c r="F76" s="1478"/>
      <c r="G76" s="1479"/>
      <c r="H76" s="1438"/>
      <c r="I76" s="1439"/>
      <c r="J76" s="1444"/>
      <c r="K76" s="1419"/>
      <c r="L76" s="1420"/>
      <c r="M76" s="1444"/>
      <c r="N76" s="1100" t="s">
        <v>15</v>
      </c>
      <c r="O76" s="890"/>
      <c r="P76" s="1491"/>
      <c r="Q76" s="1428"/>
      <c r="R76" s="1428"/>
    </row>
    <row r="77" spans="1:19" ht="30.2" customHeight="1" thickBot="1" x14ac:dyDescent="0.3">
      <c r="A77" s="1432"/>
      <c r="B77" s="1472"/>
      <c r="C77" s="1475"/>
      <c r="D77" s="1480"/>
      <c r="E77" s="1481"/>
      <c r="F77" s="1480"/>
      <c r="G77" s="1481"/>
      <c r="H77" s="1440"/>
      <c r="I77" s="1441"/>
      <c r="J77" s="1445"/>
      <c r="K77" s="1421"/>
      <c r="L77" s="1422"/>
      <c r="M77" s="1445"/>
      <c r="N77" s="1100" t="s">
        <v>2674</v>
      </c>
      <c r="O77" s="891" t="str">
        <f>IF(O75="","n.d.",IF(O76="","n.d.",IF(O76=0,"",O75/O76)))</f>
        <v>n.d.</v>
      </c>
      <c r="P77" s="1492"/>
      <c r="Q77" s="1428"/>
      <c r="R77" s="1428"/>
    </row>
    <row r="78" spans="1:19" ht="65.25" customHeight="1" thickBot="1" x14ac:dyDescent="0.3">
      <c r="A78" s="1430" t="s">
        <v>3745</v>
      </c>
      <c r="B78" s="1442"/>
      <c r="C78" s="1433" t="s">
        <v>3006</v>
      </c>
      <c r="D78" s="1436" t="s">
        <v>3007</v>
      </c>
      <c r="E78" s="1437"/>
      <c r="F78" s="1436" t="s">
        <v>3507</v>
      </c>
      <c r="G78" s="1437"/>
      <c r="H78" s="1436" t="s">
        <v>3548</v>
      </c>
      <c r="I78" s="1437"/>
      <c r="J78" s="1414" t="s">
        <v>2678</v>
      </c>
      <c r="K78" s="1417" t="s">
        <v>2679</v>
      </c>
      <c r="L78" s="1418"/>
      <c r="M78" s="1414"/>
      <c r="N78" s="715" t="s">
        <v>14</v>
      </c>
      <c r="O78" s="895"/>
      <c r="P78" s="1442" t="str">
        <f>IF(AND(O78&lt;&gt;"",O79&lt;&gt;"",O78=0,O79=0),[11]Berechnung1!$H$5,IF(OR(O78="",O79=""),[11]Berechnung1!$F$5,IF(AND(O78=0,O79=0),[11]Berechnung1!$D$5,IF(O80=[11]Berechnung1!D94,[11]Berechnung1!$F$5,IF(OR(O80&lt;[11]Berechnung1!E94,O80&gt;[11]Berechnung1!F94),[11]Berechnung1!$G$5,IF(OR(ROUND(O80,4)&lt;[11]Berechnung1!J94,ROUND(O80,4)&gt;[11]Berechnung1!K94),[11]Berechnung1!$D$5,IF(OR(ROUND(O80,4)&lt;[11]Berechnung1!G94,ROUND(O80,4)&gt;[11]Berechnung1!H94),[11]Berechnung1!$E$5,[11]Berechnung1!$C$5)))))))</f>
        <v>Unvollständig</v>
      </c>
      <c r="Q78" s="1427"/>
      <c r="R78" s="1429"/>
    </row>
    <row r="79" spans="1:19" ht="65.25" customHeight="1" thickBot="1" x14ac:dyDescent="0.3">
      <c r="A79" s="1431"/>
      <c r="B79" s="1454"/>
      <c r="C79" s="1434"/>
      <c r="D79" s="1438"/>
      <c r="E79" s="1439"/>
      <c r="F79" s="1438"/>
      <c r="G79" s="1439"/>
      <c r="H79" s="1438"/>
      <c r="I79" s="1439"/>
      <c r="J79" s="1415"/>
      <c r="K79" s="1419"/>
      <c r="L79" s="1420"/>
      <c r="M79" s="1415"/>
      <c r="N79" s="715" t="s">
        <v>15</v>
      </c>
      <c r="O79" s="895"/>
      <c r="P79" s="1425"/>
      <c r="Q79" s="1428"/>
      <c r="R79" s="1428"/>
      <c r="S79" s="889">
        <f>IF(AND([11]Basisdaten!H33="",[11]Basisdaten!C35=""),0,[11]Basisdaten!H33-[11]Basisdaten!C35)</f>
        <v>0</v>
      </c>
    </row>
    <row r="80" spans="1:19" ht="65.25" customHeight="1" thickBot="1" x14ac:dyDescent="0.3">
      <c r="A80" s="1431"/>
      <c r="B80" s="1454"/>
      <c r="C80" s="1434"/>
      <c r="D80" s="1438"/>
      <c r="E80" s="1439"/>
      <c r="F80" s="1438"/>
      <c r="G80" s="1439"/>
      <c r="H80" s="1438"/>
      <c r="I80" s="1439"/>
      <c r="J80" s="1415"/>
      <c r="K80" s="1419"/>
      <c r="L80" s="1420"/>
      <c r="M80" s="1415"/>
      <c r="N80" s="822" t="s">
        <v>2674</v>
      </c>
      <c r="O80" s="1093" t="str">
        <f>IF(O78="","n.d.",IF(O79="","n.d.",IF(O79=0,"",O78/O79)))</f>
        <v>n.d.</v>
      </c>
      <c r="P80" s="1425"/>
      <c r="Q80" s="1485"/>
      <c r="R80" s="1485"/>
    </row>
    <row r="81" spans="1:19" ht="30.2" customHeight="1" thickBot="1" x14ac:dyDescent="0.3">
      <c r="A81" s="1430" t="s">
        <v>3746</v>
      </c>
      <c r="B81" s="1486"/>
      <c r="C81" s="1433" t="s">
        <v>3008</v>
      </c>
      <c r="D81" s="1436" t="s">
        <v>2738</v>
      </c>
      <c r="E81" s="1437"/>
      <c r="F81" s="1436" t="s">
        <v>3755</v>
      </c>
      <c r="G81" s="1437"/>
      <c r="H81" s="1436" t="s">
        <v>2701</v>
      </c>
      <c r="I81" s="1437"/>
      <c r="J81" s="1414"/>
      <c r="K81" s="1417" t="s">
        <v>2679</v>
      </c>
      <c r="L81" s="1418"/>
      <c r="M81" s="1414"/>
      <c r="N81" s="1430" t="s">
        <v>923</v>
      </c>
      <c r="O81" s="1487"/>
      <c r="P81" s="1442" t="str">
        <f>IF(O81="",[11]Berechnung1!F5,IF(O81=[11]Berechnung1!D97,[11]Berechnung1!$F$5,IF(OR(O81&lt;[11]Berechnung1!E97,O81&gt;[11]Berechnung1!F97),[11]Berechnung1!$G$5,IF(OR(ROUND(O81,4)&lt;[11]Berechnung1!J97,ROUND(O81,4)&gt;[11]Berechnung1!K97),[11]Berechnung1!$D$5,IF(OR(ROUND(O81,4)&lt;[11]Berechnung1!G97,ROUND(O81,4)&gt;[11]Berechnung1!H97),[11]Berechnung1!$E$5,[11]Berechnung1!$C$5)))))</f>
        <v>Unvollständig</v>
      </c>
      <c r="Q81" s="1427"/>
      <c r="R81" s="1429"/>
    </row>
    <row r="82" spans="1:19" ht="30.2" customHeight="1" thickBot="1" x14ac:dyDescent="0.3">
      <c r="A82" s="1431"/>
      <c r="B82" s="1454"/>
      <c r="C82" s="1434"/>
      <c r="D82" s="1438"/>
      <c r="E82" s="1439"/>
      <c r="F82" s="1438"/>
      <c r="G82" s="1439"/>
      <c r="H82" s="1438"/>
      <c r="I82" s="1439"/>
      <c r="J82" s="1415"/>
      <c r="K82" s="1419"/>
      <c r="L82" s="1420"/>
      <c r="M82" s="1415"/>
      <c r="N82" s="1461"/>
      <c r="O82" s="1488"/>
      <c r="P82" s="1425"/>
      <c r="Q82" s="1428"/>
      <c r="R82" s="1428"/>
    </row>
    <row r="83" spans="1:19" ht="30.2" customHeight="1" thickBot="1" x14ac:dyDescent="0.3">
      <c r="A83" s="1431"/>
      <c r="B83" s="1455"/>
      <c r="C83" s="1434"/>
      <c r="D83" s="1438"/>
      <c r="E83" s="1439"/>
      <c r="F83" s="1438"/>
      <c r="G83" s="1439"/>
      <c r="H83" s="1438"/>
      <c r="I83" s="1439"/>
      <c r="J83" s="1416"/>
      <c r="K83" s="1419"/>
      <c r="L83" s="1420"/>
      <c r="M83" s="1416"/>
      <c r="N83" s="1462"/>
      <c r="O83" s="1489"/>
      <c r="P83" s="1426"/>
      <c r="Q83" s="1485"/>
      <c r="R83" s="1485"/>
    </row>
    <row r="84" spans="1:19" ht="30.2" customHeight="1" thickBot="1" x14ac:dyDescent="0.3">
      <c r="A84" s="1430" t="s">
        <v>3747</v>
      </c>
      <c r="B84" s="1486"/>
      <c r="C84" s="1433" t="s">
        <v>3182</v>
      </c>
      <c r="D84" s="1436" t="s">
        <v>2701</v>
      </c>
      <c r="E84" s="1437"/>
      <c r="F84" s="1436" t="s">
        <v>3754</v>
      </c>
      <c r="G84" s="1437"/>
      <c r="H84" s="1436" t="s">
        <v>2701</v>
      </c>
      <c r="I84" s="1437"/>
      <c r="J84" s="1414"/>
      <c r="K84" s="1417" t="s">
        <v>2679</v>
      </c>
      <c r="L84" s="1418"/>
      <c r="M84" s="1414"/>
      <c r="N84" s="1430" t="s">
        <v>923</v>
      </c>
      <c r="O84" s="1482">
        <f>IF(AND(O78&lt;&gt;"",O81&lt;&gt;"")=TRUE,O78-O81,0)</f>
        <v>0</v>
      </c>
      <c r="P84" s="1442" t="str">
        <f>IF(OR(O78="",O81=""),[11]Berechnung1!F5,IF(AND(O84=[11]Berechnung1!D100,ISBLANK(O81)=FALSE)=TRUE,[11]Berechnung1!$C$5,IF(O84=[11]Berechnung1!D100,[11]Berechnung1!$D$5,IF(OR(O84&lt;[11]Berechnung1!E100,O84&gt;[11]Berechnung1!F100),[11]Berechnung1!$G$5,IF(OR(ROUND(O84,4)&lt;[11]Berechnung1!J100,ROUND(O84,4)&gt;[11]Berechnung1!K100),[11]Berechnung1!$D$5,IF(OR(ROUND(O84,4)&lt;[11]Berechnung1!G100,ROUND(O84,4)&gt;[11]Berechnung1!H100),[11]Berechnung1!$E$5,[11]Berechnung1!$C$5))))))</f>
        <v>Unvollständig</v>
      </c>
      <c r="Q84" s="1429"/>
      <c r="R84" s="1429"/>
    </row>
    <row r="85" spans="1:19" ht="30.2" customHeight="1" thickBot="1" x14ac:dyDescent="0.3">
      <c r="A85" s="1431"/>
      <c r="B85" s="1454"/>
      <c r="C85" s="1434"/>
      <c r="D85" s="1438"/>
      <c r="E85" s="1439"/>
      <c r="F85" s="1438"/>
      <c r="G85" s="1439"/>
      <c r="H85" s="1438"/>
      <c r="I85" s="1439"/>
      <c r="J85" s="1415"/>
      <c r="K85" s="1419"/>
      <c r="L85" s="1420"/>
      <c r="M85" s="1415"/>
      <c r="N85" s="1461"/>
      <c r="O85" s="1483"/>
      <c r="P85" s="1425"/>
      <c r="Q85" s="1428"/>
      <c r="R85" s="1428"/>
    </row>
    <row r="86" spans="1:19" ht="30.2" customHeight="1" thickBot="1" x14ac:dyDescent="0.3">
      <c r="A86" s="1431"/>
      <c r="B86" s="1455"/>
      <c r="C86" s="1434"/>
      <c r="D86" s="1438"/>
      <c r="E86" s="1439"/>
      <c r="F86" s="1438"/>
      <c r="G86" s="1439"/>
      <c r="H86" s="1438"/>
      <c r="I86" s="1439"/>
      <c r="J86" s="1416"/>
      <c r="K86" s="1419"/>
      <c r="L86" s="1420"/>
      <c r="M86" s="1416"/>
      <c r="N86" s="1462"/>
      <c r="O86" s="1484"/>
      <c r="P86" s="1426"/>
      <c r="Q86" s="1485"/>
      <c r="R86" s="1485"/>
    </row>
    <row r="87" spans="1:19" ht="30.2" customHeight="1" thickBot="1" x14ac:dyDescent="0.3">
      <c r="A87" s="1430">
        <v>23</v>
      </c>
      <c r="B87" s="1470" t="s">
        <v>3179</v>
      </c>
      <c r="C87" s="1473" t="s">
        <v>2720</v>
      </c>
      <c r="D87" s="1476" t="s">
        <v>3508</v>
      </c>
      <c r="E87" s="1477"/>
      <c r="F87" s="1476" t="s">
        <v>3509</v>
      </c>
      <c r="G87" s="1477"/>
      <c r="H87" s="1476" t="s">
        <v>3510</v>
      </c>
      <c r="I87" s="1477"/>
      <c r="J87" s="1443"/>
      <c r="K87" s="1446" t="s">
        <v>2721</v>
      </c>
      <c r="L87" s="1447"/>
      <c r="M87" s="1452"/>
      <c r="N87" s="1100" t="s">
        <v>14</v>
      </c>
      <c r="O87" s="890"/>
      <c r="P87" s="1442" t="str">
        <f>IF(AND(O87&lt;&gt;"",O88&lt;&gt;"",O87=0,O88=0),[11]Berechnung1!$H$5,IF(O89=[11]Berechnung1!D103,[11]Berechnung1!$F$5,IF(OR(O89&lt;[11]Berechnung1!E103,O89&gt;[11]Berechnung1!F103),[11]Berechnung1!$G$5,IF(OR(ROUND(O89,4)&lt;[11]Berechnung1!J103,ROUND(O89,4)&gt;[11]Berechnung1!K103),[11]Berechnung1!$D$5,IF(OR(ROUND(O89,4)&lt;[11]Berechnung1!G103,ROUND(O89,4)&gt;[11]Berechnung1!H103),[11]Berechnung1!$E$5,[11]Berechnung1!$C$5)))))</f>
        <v>Unvollständig</v>
      </c>
      <c r="Q87" s="1427"/>
      <c r="R87" s="1429"/>
    </row>
    <row r="88" spans="1:19" ht="30.2" customHeight="1" thickBot="1" x14ac:dyDescent="0.3">
      <c r="A88" s="1431"/>
      <c r="B88" s="1471"/>
      <c r="C88" s="1474"/>
      <c r="D88" s="1478"/>
      <c r="E88" s="1479"/>
      <c r="F88" s="1478"/>
      <c r="G88" s="1479"/>
      <c r="H88" s="1478"/>
      <c r="I88" s="1479"/>
      <c r="J88" s="1444"/>
      <c r="K88" s="1448"/>
      <c r="L88" s="1449"/>
      <c r="M88" s="1444"/>
      <c r="N88" s="1100" t="s">
        <v>15</v>
      </c>
      <c r="O88" s="890"/>
      <c r="P88" s="1425"/>
      <c r="Q88" s="1428"/>
      <c r="R88" s="1428"/>
    </row>
    <row r="89" spans="1:19" ht="30.2" customHeight="1" thickBot="1" x14ac:dyDescent="0.3">
      <c r="A89" s="1432"/>
      <c r="B89" s="1472"/>
      <c r="C89" s="1475"/>
      <c r="D89" s="1480"/>
      <c r="E89" s="1481"/>
      <c r="F89" s="1480"/>
      <c r="G89" s="1481"/>
      <c r="H89" s="1480"/>
      <c r="I89" s="1481"/>
      <c r="J89" s="1445"/>
      <c r="K89" s="1450"/>
      <c r="L89" s="1451"/>
      <c r="M89" s="1445"/>
      <c r="N89" s="1100" t="s">
        <v>2674</v>
      </c>
      <c r="O89" s="891" t="str">
        <f>IF(O87="","n.d.",IF(O88="","n.d.",IF(O88=0,"",O87/O88)))</f>
        <v>n.d.</v>
      </c>
      <c r="P89" s="1426"/>
      <c r="Q89" s="1428"/>
      <c r="R89" s="1428"/>
    </row>
    <row r="90" spans="1:19" ht="34.5" customHeight="1" thickBot="1" x14ac:dyDescent="0.3">
      <c r="A90" s="1430">
        <v>24</v>
      </c>
      <c r="B90" s="1442" t="s">
        <v>3179</v>
      </c>
      <c r="C90" s="1433" t="s">
        <v>2722</v>
      </c>
      <c r="D90" s="1436" t="s">
        <v>2723</v>
      </c>
      <c r="E90" s="1465"/>
      <c r="F90" s="1436" t="s">
        <v>3511</v>
      </c>
      <c r="G90" s="1465"/>
      <c r="H90" s="1436" t="s">
        <v>3512</v>
      </c>
      <c r="I90" s="1465"/>
      <c r="J90" s="1414" t="s">
        <v>2691</v>
      </c>
      <c r="K90" s="1417" t="s">
        <v>2679</v>
      </c>
      <c r="L90" s="1418"/>
      <c r="M90" s="1423"/>
      <c r="N90" s="715" t="s">
        <v>14</v>
      </c>
      <c r="O90" s="895"/>
      <c r="P90" s="1442" t="str">
        <f>IF(AND(O90&lt;&gt;"",O91&lt;&gt;"",O90=0,O91=0),[11]Berechnung1!$H$5,IF(OR(O90="",O91=""),[11]Berechnung1!$F$5,IF(AND(O90=0,O91=0),[11]Berechnung1!$D$5,IF(O92=[11]Berechnung1!D106,[11]Berechnung1!$F$5,IF(OR(O92&lt;[11]Berechnung1!E106,O92&gt;[11]Berechnung1!F106),[11]Berechnung1!$G$5,IF(OR(ROUND(O92,4)&lt;[11]Berechnung1!J106,ROUND(O92,4)&gt;[11]Berechnung1!K106),[11]Berechnung1!$D$5,IF(OR(ROUND(O92,4)&lt;[11]Berechnung1!G106,ROUND(O92,4)&gt;[11]Berechnung1!H106),[11]Berechnung1!$E$5,[11]Berechnung1!$C$5)))))))</f>
        <v>Unvollständig</v>
      </c>
      <c r="Q90" s="1429"/>
      <c r="R90" s="1429"/>
    </row>
    <row r="91" spans="1:19" ht="34.5" customHeight="1" thickBot="1" x14ac:dyDescent="0.3">
      <c r="A91" s="1461"/>
      <c r="B91" s="1425"/>
      <c r="C91" s="1463"/>
      <c r="D91" s="1466"/>
      <c r="E91" s="1467"/>
      <c r="F91" s="1466"/>
      <c r="G91" s="1467"/>
      <c r="H91" s="1466"/>
      <c r="I91" s="1467"/>
      <c r="J91" s="1415"/>
      <c r="K91" s="1419"/>
      <c r="L91" s="1420"/>
      <c r="M91" s="1457"/>
      <c r="N91" s="715" t="s">
        <v>15</v>
      </c>
      <c r="O91" s="895"/>
      <c r="P91" s="1425"/>
      <c r="Q91" s="1459"/>
      <c r="R91" s="1459"/>
    </row>
    <row r="92" spans="1:19" ht="34.5" customHeight="1" thickBot="1" x14ac:dyDescent="0.3">
      <c r="A92" s="1462"/>
      <c r="B92" s="1426"/>
      <c r="C92" s="1464"/>
      <c r="D92" s="1468"/>
      <c r="E92" s="1469"/>
      <c r="F92" s="1468"/>
      <c r="G92" s="1469"/>
      <c r="H92" s="1468"/>
      <c r="I92" s="1469"/>
      <c r="J92" s="1416"/>
      <c r="K92" s="1421"/>
      <c r="L92" s="1422"/>
      <c r="M92" s="1458"/>
      <c r="N92" s="715" t="s">
        <v>2674</v>
      </c>
      <c r="O92" s="896" t="str">
        <f>IF(O90="","n.d.",IF(O91="","n.d.",IF(O91=0,"",O90/O91)))</f>
        <v>n.d.</v>
      </c>
      <c r="P92" s="1426"/>
      <c r="Q92" s="1460"/>
      <c r="R92" s="1460"/>
    </row>
    <row r="93" spans="1:19" ht="30.2" customHeight="1" thickBot="1" x14ac:dyDescent="0.3">
      <c r="A93" s="1430">
        <v>25</v>
      </c>
      <c r="B93" s="1442" t="s">
        <v>3179</v>
      </c>
      <c r="C93" s="1433" t="s">
        <v>2724</v>
      </c>
      <c r="D93" s="1436" t="s">
        <v>3513</v>
      </c>
      <c r="E93" s="1437"/>
      <c r="F93" s="1436" t="s">
        <v>3514</v>
      </c>
      <c r="G93" s="1437"/>
      <c r="H93" s="1436" t="s">
        <v>3753</v>
      </c>
      <c r="I93" s="1437"/>
      <c r="J93" s="1414"/>
      <c r="K93" s="1417" t="s">
        <v>2739</v>
      </c>
      <c r="L93" s="1418"/>
      <c r="M93" s="1423"/>
      <c r="N93" s="1100" t="s">
        <v>14</v>
      </c>
      <c r="O93" s="890"/>
      <c r="P93" s="1442" t="str">
        <f>IF(O95=[11]Berechnung1!D109,[11]Berechnung1!$F$5,IF(OR(O95&lt; [11]Berechnung1!E109,O95&gt; [11]Berechnung1!F109),[11]Berechnung1!$G$5,IF(OR(ROUND(O95,4)&lt;[11]Berechnung1!J109,ROUND(O95,4)&gt;[11]Berechnung1!K109),[11]Berechnung1!$D$5,IF(OR(ROUND(O95,4)&lt;[11]Berechnung1!G109,ROUND(O95,4)&gt;[11]Berechnung1!H109),[11]Berechnung1!$E$5,[11]Berechnung1!$C$5))))</f>
        <v>Unvollständig</v>
      </c>
      <c r="Q93" s="1427"/>
      <c r="R93" s="1429"/>
    </row>
    <row r="94" spans="1:19" ht="30.2" customHeight="1" thickBot="1" x14ac:dyDescent="0.3">
      <c r="A94" s="1431"/>
      <c r="B94" s="1454"/>
      <c r="C94" s="1434"/>
      <c r="D94" s="1438"/>
      <c r="E94" s="1439"/>
      <c r="F94" s="1438"/>
      <c r="G94" s="1439"/>
      <c r="H94" s="1438"/>
      <c r="I94" s="1439"/>
      <c r="J94" s="1415"/>
      <c r="K94" s="1419"/>
      <c r="L94" s="1420"/>
      <c r="M94" s="1415"/>
      <c r="N94" s="1100" t="s">
        <v>15</v>
      </c>
      <c r="O94" s="890"/>
      <c r="P94" s="1425"/>
      <c r="Q94" s="1428"/>
      <c r="R94" s="1428"/>
    </row>
    <row r="95" spans="1:19" ht="30.2" customHeight="1" thickBot="1" x14ac:dyDescent="0.3">
      <c r="A95" s="1432"/>
      <c r="B95" s="1455"/>
      <c r="C95" s="1435"/>
      <c r="D95" s="1440"/>
      <c r="E95" s="1441"/>
      <c r="F95" s="1440"/>
      <c r="G95" s="1441"/>
      <c r="H95" s="1440"/>
      <c r="I95" s="1441"/>
      <c r="J95" s="1416"/>
      <c r="K95" s="1421"/>
      <c r="L95" s="1422"/>
      <c r="M95" s="1416"/>
      <c r="N95" s="1100" t="s">
        <v>2674</v>
      </c>
      <c r="O95" s="891" t="str">
        <f>IF(O93="","n.d.",IF(O94="","n.d.",IF(O94=0,"",O93/O94)))</f>
        <v>n.d.</v>
      </c>
      <c r="P95" s="1426"/>
      <c r="Q95" s="1428"/>
      <c r="R95" s="1428"/>
    </row>
    <row r="96" spans="1:19" s="1018" customFormat="1" ht="62.45" customHeight="1" thickBot="1" x14ac:dyDescent="0.25">
      <c r="A96" s="1430">
        <v>26</v>
      </c>
      <c r="B96" s="1442" t="s">
        <v>3179</v>
      </c>
      <c r="C96" s="1433" t="s">
        <v>2630</v>
      </c>
      <c r="D96" s="1436" t="s">
        <v>2725</v>
      </c>
      <c r="E96" s="1437"/>
      <c r="F96" s="1436" t="s">
        <v>3515</v>
      </c>
      <c r="G96" s="1437"/>
      <c r="H96" s="1436" t="s">
        <v>3516</v>
      </c>
      <c r="I96" s="1437"/>
      <c r="J96" s="1414"/>
      <c r="K96" s="1417" t="s">
        <v>2673</v>
      </c>
      <c r="L96" s="1418"/>
      <c r="M96" s="1423"/>
      <c r="N96" s="715" t="s">
        <v>14</v>
      </c>
      <c r="O96" s="895"/>
      <c r="P96" s="1442" t="str">
        <f>IF(O98=[11]Berechnung1!D112,[11]Berechnung1!$F$5,IF(OR(O98&lt; [11]Berechnung1!E112,O98&gt; [11]Berechnung1!F112),[11]Berechnung1!$G$5,IF(OR(ROUND(O98,4)&lt;[11]Berechnung1!J112,ROUND(O98,4)&gt;[11]Berechnung1!K112),[11]Berechnung1!$D$5,IF(OR(ROUND(O98,4)&lt;[11]Berechnung1!G112,ROUND(O98,4)&gt;[11]Berechnung1!H112),[11]Berechnung1!$E$5,[11]Berechnung1!$C$5))))</f>
        <v>Unvollständig</v>
      </c>
      <c r="Q96" s="1456"/>
      <c r="R96" s="1456"/>
      <c r="S96" s="635"/>
    </row>
    <row r="97" spans="1:19" s="1018" customFormat="1" ht="62.45" customHeight="1" thickBot="1" x14ac:dyDescent="0.25">
      <c r="A97" s="1431"/>
      <c r="B97" s="1454"/>
      <c r="C97" s="1434"/>
      <c r="D97" s="1438"/>
      <c r="E97" s="1439"/>
      <c r="F97" s="1438"/>
      <c r="G97" s="1439"/>
      <c r="H97" s="1438"/>
      <c r="I97" s="1439"/>
      <c r="J97" s="1415"/>
      <c r="K97" s="1419"/>
      <c r="L97" s="1420"/>
      <c r="M97" s="1415"/>
      <c r="N97" s="715" t="s">
        <v>15</v>
      </c>
      <c r="O97" s="895"/>
      <c r="P97" s="1425"/>
      <c r="Q97" s="1428"/>
      <c r="R97" s="1428"/>
      <c r="S97" s="635"/>
    </row>
    <row r="98" spans="1:19" s="1018" customFormat="1" ht="62.45" customHeight="1" thickBot="1" x14ac:dyDescent="0.25">
      <c r="A98" s="1432"/>
      <c r="B98" s="1455"/>
      <c r="C98" s="1435"/>
      <c r="D98" s="1440"/>
      <c r="E98" s="1441"/>
      <c r="F98" s="1440"/>
      <c r="G98" s="1441"/>
      <c r="H98" s="1440"/>
      <c r="I98" s="1441"/>
      <c r="J98" s="1416"/>
      <c r="K98" s="1421"/>
      <c r="L98" s="1422"/>
      <c r="M98" s="1416"/>
      <c r="N98" s="715" t="s">
        <v>2674</v>
      </c>
      <c r="O98" s="896" t="str">
        <f>IF(O96="","n.d.",IF(O97="","n.d.",IF(O97=0,"",O96/O97)))</f>
        <v>n.d.</v>
      </c>
      <c r="P98" s="1426"/>
      <c r="Q98" s="1428"/>
      <c r="R98" s="1428"/>
      <c r="S98" s="635"/>
    </row>
    <row r="99" spans="1:19" ht="30.2" customHeight="1" thickBot="1" x14ac:dyDescent="0.3">
      <c r="A99" s="1430">
        <v>27</v>
      </c>
      <c r="B99" s="1442" t="s">
        <v>3179</v>
      </c>
      <c r="C99" s="1433" t="s">
        <v>3549</v>
      </c>
      <c r="D99" s="1436" t="s">
        <v>3517</v>
      </c>
      <c r="E99" s="1437"/>
      <c r="F99" s="1436" t="s">
        <v>3518</v>
      </c>
      <c r="G99" s="1437"/>
      <c r="H99" s="1436" t="s">
        <v>3519</v>
      </c>
      <c r="I99" s="1437"/>
      <c r="J99" s="1443"/>
      <c r="K99" s="1446" t="s">
        <v>2726</v>
      </c>
      <c r="L99" s="1447"/>
      <c r="M99" s="1452"/>
      <c r="N99" s="1100" t="s">
        <v>14</v>
      </c>
      <c r="O99" s="890"/>
      <c r="P99" s="1453" t="str">
        <f>IF(O101=[11]Berechnung1!D115,[11]Berechnung1!$F$5,IF(OR(O101&lt; [11]Berechnung1!E115,O101&gt; [11]Berechnung1!F115),[11]Berechnung1!$G$5,IF(OR(ROUND(O101,4)&lt;[11]Berechnung1!J115,ROUND(O101,4)&gt;[11]Berechnung1!K115),[11]Berechnung1!$D$5,IF(OR(ROUND(O101,4)&lt;[11]Berechnung1!G115,ROUND(O101,4)&gt;[11]Berechnung1!H115),[11]Berechnung1!$E$5,[11]Berechnung1!$C$5))))</f>
        <v>Unvollständig</v>
      </c>
      <c r="Q99" s="1429"/>
      <c r="R99" s="1429"/>
    </row>
    <row r="100" spans="1:19" ht="30.2" customHeight="1" thickBot="1" x14ac:dyDescent="0.3">
      <c r="A100" s="1431"/>
      <c r="B100" s="1454"/>
      <c r="C100" s="1434"/>
      <c r="D100" s="1438"/>
      <c r="E100" s="1439"/>
      <c r="F100" s="1438"/>
      <c r="G100" s="1439"/>
      <c r="H100" s="1438"/>
      <c r="I100" s="1439"/>
      <c r="J100" s="1444"/>
      <c r="K100" s="1448"/>
      <c r="L100" s="1449"/>
      <c r="M100" s="1444"/>
      <c r="N100" s="1100" t="s">
        <v>15</v>
      </c>
      <c r="O100" s="890"/>
      <c r="P100" s="1453"/>
      <c r="Q100" s="1428"/>
      <c r="R100" s="1428"/>
    </row>
    <row r="101" spans="1:19" ht="30.2" customHeight="1" thickBot="1" x14ac:dyDescent="0.3">
      <c r="A101" s="1432"/>
      <c r="B101" s="1455"/>
      <c r="C101" s="1435"/>
      <c r="D101" s="1440"/>
      <c r="E101" s="1441"/>
      <c r="F101" s="1440"/>
      <c r="G101" s="1441"/>
      <c r="H101" s="1440"/>
      <c r="I101" s="1441"/>
      <c r="J101" s="1445"/>
      <c r="K101" s="1450"/>
      <c r="L101" s="1451"/>
      <c r="M101" s="1445"/>
      <c r="N101" s="1100" t="s">
        <v>2674</v>
      </c>
      <c r="O101" s="891" t="str">
        <f>IF(O99="","n.d.",IF(O100="","n.d.",IF(O100=0,"",O99/O100)))</f>
        <v>n.d.</v>
      </c>
      <c r="P101" s="1453"/>
      <c r="Q101" s="1428"/>
      <c r="R101" s="1428"/>
    </row>
    <row r="102" spans="1:19" ht="30.2" customHeight="1" thickBot="1" x14ac:dyDescent="0.3">
      <c r="A102" s="1430">
        <v>28</v>
      </c>
      <c r="B102" s="1430"/>
      <c r="C102" s="1433" t="s">
        <v>2727</v>
      </c>
      <c r="D102" s="1436" t="s">
        <v>2728</v>
      </c>
      <c r="E102" s="1437"/>
      <c r="F102" s="1436" t="s">
        <v>3520</v>
      </c>
      <c r="G102" s="1437"/>
      <c r="H102" s="1436" t="s">
        <v>3749</v>
      </c>
      <c r="I102" s="1437"/>
      <c r="J102" s="1414" t="s">
        <v>2729</v>
      </c>
      <c r="K102" s="1417" t="s">
        <v>2679</v>
      </c>
      <c r="L102" s="1418"/>
      <c r="M102" s="1423"/>
      <c r="N102" s="715" t="s">
        <v>14</v>
      </c>
      <c r="O102" s="895"/>
      <c r="P102" s="1442" t="str">
        <f>IF(AND(O102&lt;&gt;"",O103&lt;&gt;"",O102=0,O103=0),[11]Berechnung1!$H$5,IF(O104=[11]Berechnung1!D118,[11]Berechnung1!$F$5,IF(OR(O104&lt;[11]Berechnung1!E118,O104&gt;[11]Berechnung1!F118),[11]Berechnung1!$G$5,IF(OR(ROUND(O104,4)&lt;[11]Berechnung1!J118,ROUND(O104,4)&gt;[11]Berechnung1!K118),[11]Berechnung1!$D$5,IF(OR(ROUND(O104,4)&lt;[11]Berechnung1!G118,ROUND(O104,4)&gt;[11]Berechnung1!H118),[11]Berechnung1!$E$5,[11]Berechnung1!$C$5)))))</f>
        <v>Unvollständig</v>
      </c>
      <c r="Q102" s="1429"/>
      <c r="R102" s="1429"/>
    </row>
    <row r="103" spans="1:19" ht="30.2" customHeight="1" thickBot="1" x14ac:dyDescent="0.3">
      <c r="A103" s="1431"/>
      <c r="B103" s="1431"/>
      <c r="C103" s="1434"/>
      <c r="D103" s="1438"/>
      <c r="E103" s="1439"/>
      <c r="F103" s="1438"/>
      <c r="G103" s="1439"/>
      <c r="H103" s="1438"/>
      <c r="I103" s="1439"/>
      <c r="J103" s="1415"/>
      <c r="K103" s="1419"/>
      <c r="L103" s="1420"/>
      <c r="M103" s="1415"/>
      <c r="N103" s="715" t="s">
        <v>15</v>
      </c>
      <c r="O103" s="1019">
        <f>IF(O87="",0,O87)</f>
        <v>0</v>
      </c>
      <c r="P103" s="1425"/>
      <c r="Q103" s="1428"/>
      <c r="R103" s="1428"/>
    </row>
    <row r="104" spans="1:19" ht="30.2" customHeight="1" thickBot="1" x14ac:dyDescent="0.3">
      <c r="A104" s="1432"/>
      <c r="B104" s="1432"/>
      <c r="C104" s="1435"/>
      <c r="D104" s="1440"/>
      <c r="E104" s="1441"/>
      <c r="F104" s="1440"/>
      <c r="G104" s="1441"/>
      <c r="H104" s="1440"/>
      <c r="I104" s="1441"/>
      <c r="J104" s="1416"/>
      <c r="K104" s="1421"/>
      <c r="L104" s="1422"/>
      <c r="M104" s="1416"/>
      <c r="N104" s="715" t="s">
        <v>2674</v>
      </c>
      <c r="O104" s="896" t="str">
        <f>IF(O102="","n.d.",IF(O103="","n.d.",IF(O103=0,"",O102/O103)))</f>
        <v>n.d.</v>
      </c>
      <c r="P104" s="1426"/>
      <c r="Q104" s="1428"/>
      <c r="R104" s="1428"/>
    </row>
    <row r="105" spans="1:19" ht="30.2" customHeight="1" thickBot="1" x14ac:dyDescent="0.3">
      <c r="A105" s="1430">
        <v>29</v>
      </c>
      <c r="B105" s="1430"/>
      <c r="C105" s="1433" t="s">
        <v>3750</v>
      </c>
      <c r="D105" s="1436" t="s">
        <v>3009</v>
      </c>
      <c r="E105" s="1437"/>
      <c r="F105" s="1436" t="s">
        <v>3751</v>
      </c>
      <c r="G105" s="1437"/>
      <c r="H105" s="1436" t="s">
        <v>3752</v>
      </c>
      <c r="I105" s="1437"/>
      <c r="J105" s="1414"/>
      <c r="K105" s="1417" t="s">
        <v>2679</v>
      </c>
      <c r="L105" s="1418"/>
      <c r="M105" s="1423" t="s">
        <v>3010</v>
      </c>
      <c r="N105" s="715" t="s">
        <v>14</v>
      </c>
      <c r="O105" s="895"/>
      <c r="P105" s="1424" t="str">
        <f>IF(O107=[11]Berechnung1!D121,[11]Berechnung1!$F$5,IF(OR(O107&lt; [11]Berechnung1!E121,O107&gt; [11]Berechnung1!F121),[11]Berechnung1!$G$5,IF(OR(ROUND(O107,4)&lt;[11]Berechnung1!J121,ROUND(O107,4)&gt;[11]Berechnung1!K121),[11]Berechnung1!$D$5,IF(OR(ROUND(O107,4)&lt;[11]Berechnung1!G121,ROUND(O107,4)&gt;[11]Berechnung1!H121),[11]Berechnung1!$E$5,[11]Berechnung1!$C$5))))</f>
        <v>Unvollständig</v>
      </c>
      <c r="Q105" s="1427"/>
      <c r="R105" s="1429"/>
    </row>
    <row r="106" spans="1:19" ht="31.7" customHeight="1" thickBot="1" x14ac:dyDescent="0.3">
      <c r="A106" s="1431"/>
      <c r="B106" s="1431"/>
      <c r="C106" s="1434"/>
      <c r="D106" s="1438"/>
      <c r="E106" s="1439"/>
      <c r="F106" s="1438"/>
      <c r="G106" s="1439"/>
      <c r="H106" s="1438"/>
      <c r="I106" s="1439"/>
      <c r="J106" s="1415"/>
      <c r="K106" s="1419"/>
      <c r="L106" s="1420"/>
      <c r="M106" s="1415"/>
      <c r="N106" s="715" t="s">
        <v>15</v>
      </c>
      <c r="O106" s="1019">
        <f>O70</f>
        <v>0</v>
      </c>
      <c r="P106" s="1425"/>
      <c r="Q106" s="1428"/>
      <c r="R106" s="1428"/>
    </row>
    <row r="107" spans="1:19" ht="30.2" customHeight="1" thickBot="1" x14ac:dyDescent="0.3">
      <c r="A107" s="1432"/>
      <c r="B107" s="1432"/>
      <c r="C107" s="1435"/>
      <c r="D107" s="1440"/>
      <c r="E107" s="1441"/>
      <c r="F107" s="1440"/>
      <c r="G107" s="1441"/>
      <c r="H107" s="1440"/>
      <c r="I107" s="1441"/>
      <c r="J107" s="1416"/>
      <c r="K107" s="1421"/>
      <c r="L107" s="1422"/>
      <c r="M107" s="1416"/>
      <c r="N107" s="715" t="s">
        <v>2674</v>
      </c>
      <c r="O107" s="896" t="str">
        <f>IF(O105="","n.d.",IF(O106="","n.d.",IF(O106=0,"",O105/O106)))</f>
        <v>n.d.</v>
      </c>
      <c r="P107" s="1426"/>
      <c r="Q107" s="1428"/>
      <c r="R107" s="1428"/>
    </row>
    <row r="108" spans="1:19" ht="30.2" customHeight="1" thickBot="1" x14ac:dyDescent="0.3">
      <c r="A108" s="1392">
        <v>30</v>
      </c>
      <c r="B108" s="1392"/>
      <c r="C108" s="1395" t="s">
        <v>2730</v>
      </c>
      <c r="D108" s="1398" t="s">
        <v>2731</v>
      </c>
      <c r="E108" s="1399"/>
      <c r="F108" s="1404" t="s">
        <v>3748</v>
      </c>
      <c r="G108" s="1405"/>
      <c r="H108" s="1405"/>
      <c r="I108" s="1405"/>
      <c r="J108" s="1405"/>
      <c r="K108" s="1405"/>
      <c r="L108" s="1405"/>
      <c r="M108" s="1406"/>
      <c r="N108" s="1020" t="s">
        <v>14</v>
      </c>
      <c r="O108" s="1021"/>
      <c r="P108" s="1413"/>
      <c r="Q108" s="1381"/>
      <c r="R108" s="1381"/>
    </row>
    <row r="109" spans="1:19" ht="30.2" customHeight="1" thickBot="1" x14ac:dyDescent="0.3">
      <c r="A109" s="1393"/>
      <c r="B109" s="1393"/>
      <c r="C109" s="1396"/>
      <c r="D109" s="1400"/>
      <c r="E109" s="1401"/>
      <c r="F109" s="1407"/>
      <c r="G109" s="1408"/>
      <c r="H109" s="1408"/>
      <c r="I109" s="1408"/>
      <c r="J109" s="1408"/>
      <c r="K109" s="1408"/>
      <c r="L109" s="1408"/>
      <c r="M109" s="1409"/>
      <c r="N109" s="1020" t="s">
        <v>15</v>
      </c>
      <c r="O109" s="1021"/>
      <c r="P109" s="1413"/>
      <c r="Q109" s="1382"/>
      <c r="R109" s="1382"/>
    </row>
    <row r="110" spans="1:19" ht="30.2" customHeight="1" thickBot="1" x14ac:dyDescent="0.3">
      <c r="A110" s="1394"/>
      <c r="B110" s="1394"/>
      <c r="C110" s="1397"/>
      <c r="D110" s="1402"/>
      <c r="E110" s="1403"/>
      <c r="F110" s="1410"/>
      <c r="G110" s="1411"/>
      <c r="H110" s="1411"/>
      <c r="I110" s="1411"/>
      <c r="J110" s="1411"/>
      <c r="K110" s="1411"/>
      <c r="L110" s="1411"/>
      <c r="M110" s="1412"/>
      <c r="N110" s="1020" t="s">
        <v>2674</v>
      </c>
      <c r="O110" s="897" t="str">
        <f>IF(O108="","n.d.",IF(O109="","n.d.",IF(O109=0,"",O108/O109)))</f>
        <v>n.d.</v>
      </c>
      <c r="P110" s="1413"/>
      <c r="Q110" s="1382"/>
      <c r="R110" s="1382"/>
    </row>
    <row r="111" spans="1:19" ht="7.5" customHeight="1" x14ac:dyDescent="0.25"/>
    <row r="112" spans="1:19" ht="18" customHeight="1" thickBot="1" x14ac:dyDescent="0.3">
      <c r="A112" s="278" t="s">
        <v>2659</v>
      </c>
      <c r="B112" s="278"/>
      <c r="C112" s="269"/>
      <c r="D112" s="1010"/>
      <c r="E112" s="1010"/>
      <c r="F112" s="1010"/>
      <c r="G112" s="1010"/>
    </row>
    <row r="113" spans="1:19" ht="18" customHeight="1" thickBot="1" x14ac:dyDescent="0.3">
      <c r="A113" s="1109"/>
      <c r="B113" s="1383" t="s">
        <v>3550</v>
      </c>
      <c r="C113" s="1384"/>
      <c r="D113" s="1110" t="s">
        <v>2660</v>
      </c>
      <c r="E113" s="1111" t="str">
        <f>CONCATENATE(TEXT([11]Berechnung1!C9,"0,00%")," (",[11]Berechnung1!C6,")")</f>
        <v>0,00% (0)</v>
      </c>
      <c r="F113" s="1377" t="str">
        <f>CONCATENATE(TEXT([11]Berechnung1!D10,"0,00%")," (",[11]Berechnung1!D7,")")</f>
        <v>0,00% (0)</v>
      </c>
      <c r="G113" s="1387" t="s">
        <v>2661</v>
      </c>
    </row>
    <row r="114" spans="1:19" ht="18" customHeight="1" thickBot="1" x14ac:dyDescent="0.3">
      <c r="A114" s="1109"/>
      <c r="B114" s="1385"/>
      <c r="C114" s="1386"/>
      <c r="D114" s="1112" t="s">
        <v>729</v>
      </c>
      <c r="E114" s="1113" t="str">
        <f>CONCATENATE(TEXT([11]Berechnung1!K9,"0,00%")," (",[11]Berechnung1!K6,")")</f>
        <v>0,00% (0)</v>
      </c>
      <c r="F114" s="1377"/>
      <c r="G114" s="1388"/>
    </row>
    <row r="115" spans="1:19" ht="18" customHeight="1" thickBot="1" x14ac:dyDescent="0.3">
      <c r="A115" s="1114" t="s">
        <v>3551</v>
      </c>
      <c r="B115" s="1389" t="s">
        <v>3552</v>
      </c>
      <c r="C115" s="1390"/>
      <c r="D115" s="1390"/>
      <c r="E115" s="1391"/>
      <c r="F115" s="1115" t="str">
        <f>CONCATENATE(TEXT([11]Berechnung1!E10,"0,00%")," (",[11]Berechnung1!E7,")")</f>
        <v>0,00% (0)</v>
      </c>
      <c r="G115" s="1116" t="str">
        <f>CONCATENATE(TEXT([11]Berechnung1!E11,"0,00%")," (",[11]Berechnung1!E8,")")</f>
        <v>0,00% (0)</v>
      </c>
    </row>
    <row r="116" spans="1:19" ht="18" customHeight="1" thickBot="1" x14ac:dyDescent="0.3">
      <c r="A116" s="1109"/>
      <c r="B116" s="1373" t="s">
        <v>2662</v>
      </c>
      <c r="C116" s="1374"/>
      <c r="D116" s="1117" t="s">
        <v>731</v>
      </c>
      <c r="E116" s="1118" t="str">
        <f>CONCATENATE(TEXT([11]Berechnung1!G9,"0,00%")," (",[11]Berechnung1!G6,")")</f>
        <v>0,00% (0)</v>
      </c>
      <c r="F116" s="1377" t="str">
        <f>CONCATENATE(TEXT([11]Berechnung1!G10,"0,00%")," (",[11]Berechnung1!G8,")")</f>
        <v>100,00% (31)</v>
      </c>
      <c r="G116" s="1377"/>
    </row>
    <row r="117" spans="1:19" ht="18" customHeight="1" thickBot="1" x14ac:dyDescent="0.3">
      <c r="A117" s="1109"/>
      <c r="B117" s="1375"/>
      <c r="C117" s="1376"/>
      <c r="D117" s="1119" t="s">
        <v>2663</v>
      </c>
      <c r="E117" s="1120" t="str">
        <f>CONCATENATE(TEXT([11]Berechnung1!F9,"0,00%")," (",[11]Berechnung1!F6,")")</f>
        <v>100,00% (31)</v>
      </c>
      <c r="F117" s="1377"/>
      <c r="G117" s="1377"/>
    </row>
    <row r="118" spans="1:19" ht="7.5" customHeight="1" x14ac:dyDescent="0.25">
      <c r="A118" s="1109"/>
      <c r="B118" s="1121"/>
      <c r="C118" s="1121"/>
      <c r="D118" s="1121"/>
      <c r="E118" s="1121"/>
      <c r="F118" s="1121"/>
      <c r="G118" s="1121"/>
    </row>
    <row r="119" spans="1:19" ht="13.7" customHeight="1" x14ac:dyDescent="0.25">
      <c r="A119" s="325" t="s">
        <v>745</v>
      </c>
    </row>
    <row r="120" spans="1:19" s="84" customFormat="1" ht="27.75" customHeight="1" x14ac:dyDescent="0.2">
      <c r="A120" s="1378" t="s">
        <v>3553</v>
      </c>
      <c r="B120" s="1378"/>
      <c r="C120" s="1378"/>
      <c r="D120" s="1378"/>
      <c r="E120" s="1378"/>
      <c r="F120" s="1378"/>
      <c r="G120" s="1378"/>
      <c r="H120" s="1378"/>
      <c r="I120" s="1378"/>
      <c r="J120" s="1378"/>
      <c r="K120" s="1378"/>
      <c r="L120" s="1378"/>
      <c r="M120" s="1378"/>
      <c r="N120" s="1378"/>
      <c r="O120" s="1378"/>
      <c r="P120" s="1378"/>
      <c r="S120" s="1011"/>
    </row>
    <row r="121" spans="1:19" s="269" customFormat="1" ht="126.75" customHeight="1" x14ac:dyDescent="0.2">
      <c r="A121" s="1378" t="s">
        <v>3554</v>
      </c>
      <c r="B121" s="1379"/>
      <c r="C121" s="1379"/>
      <c r="D121" s="1379"/>
      <c r="E121" s="1379"/>
      <c r="F121" s="1379"/>
      <c r="G121" s="1379"/>
      <c r="H121" s="1379"/>
      <c r="I121" s="1379"/>
      <c r="J121" s="1379"/>
      <c r="K121" s="1379"/>
      <c r="L121" s="1379"/>
      <c r="M121" s="1379"/>
      <c r="N121" s="1379"/>
      <c r="O121" s="1379"/>
      <c r="P121" s="1379"/>
      <c r="S121" s="635"/>
    </row>
    <row r="122" spans="1:19" x14ac:dyDescent="0.25">
      <c r="A122" s="1122" t="s">
        <v>3555</v>
      </c>
    </row>
    <row r="123" spans="1:19" ht="24.75" customHeight="1" x14ac:dyDescent="0.25">
      <c r="A123" s="1380" t="s">
        <v>3556</v>
      </c>
      <c r="B123" s="1380"/>
      <c r="C123" s="1380"/>
      <c r="D123" s="1380"/>
      <c r="E123" s="1380"/>
      <c r="F123" s="1380"/>
      <c r="G123" s="1380"/>
      <c r="H123" s="1380"/>
      <c r="I123" s="1380"/>
      <c r="J123" s="1380"/>
      <c r="K123" s="1380"/>
      <c r="L123" s="1380"/>
      <c r="M123" s="1380"/>
      <c r="N123" s="1380"/>
      <c r="O123" s="1380"/>
      <c r="P123" s="1380"/>
    </row>
  </sheetData>
  <sheetProtection algorithmName="SHA-512" hashValue="aT0J6HMmFOudI3tW5CI93TwRXhfqPJwSwderWa+tTYKTF9yAE03GDFE7uvxnA3P76hMDkQRTckLg5TTkYqhVig==" saltValue="x1BPGXTWSmSJdJf0rI5iww==" spinCount="100000" sheet="1" selectLockedCells="1"/>
  <dataConsolidate/>
  <mergeCells count="427">
    <mergeCell ref="Q10:R10"/>
    <mergeCell ref="A4:M4"/>
    <mergeCell ref="D6:N6"/>
    <mergeCell ref="D8:E8"/>
    <mergeCell ref="K8:N8"/>
    <mergeCell ref="A10:A11"/>
    <mergeCell ref="B10:B11"/>
    <mergeCell ref="C10:C11"/>
    <mergeCell ref="D10:E11"/>
    <mergeCell ref="F10:G11"/>
    <mergeCell ref="H10:I11"/>
    <mergeCell ref="C12:C14"/>
    <mergeCell ref="D12:E14"/>
    <mergeCell ref="F12:G14"/>
    <mergeCell ref="H12:I14"/>
    <mergeCell ref="J10:J11"/>
    <mergeCell ref="K10:L11"/>
    <mergeCell ref="M10:M11"/>
    <mergeCell ref="N10:O11"/>
    <mergeCell ref="P10:P11"/>
    <mergeCell ref="A18:A20"/>
    <mergeCell ref="B18:B20"/>
    <mergeCell ref="C18:C20"/>
    <mergeCell ref="D18:E20"/>
    <mergeCell ref="F18:G20"/>
    <mergeCell ref="H18:I20"/>
    <mergeCell ref="Q12:Q14"/>
    <mergeCell ref="R12:R14"/>
    <mergeCell ref="A15:A17"/>
    <mergeCell ref="B15:B17"/>
    <mergeCell ref="C15:C17"/>
    <mergeCell ref="D15:E17"/>
    <mergeCell ref="F15:G17"/>
    <mergeCell ref="H15:I17"/>
    <mergeCell ref="J15:J17"/>
    <mergeCell ref="K15:L17"/>
    <mergeCell ref="J12:J14"/>
    <mergeCell ref="K12:L14"/>
    <mergeCell ref="M12:M14"/>
    <mergeCell ref="N12:N14"/>
    <mergeCell ref="O12:O14"/>
    <mergeCell ref="P12:P14"/>
    <mergeCell ref="A12:A14"/>
    <mergeCell ref="B12:B14"/>
    <mergeCell ref="J18:J20"/>
    <mergeCell ref="K18:L20"/>
    <mergeCell ref="M18:M20"/>
    <mergeCell ref="P18:P20"/>
    <mergeCell ref="Q18:Q20"/>
    <mergeCell ref="R18:R20"/>
    <mergeCell ref="M15:M17"/>
    <mergeCell ref="P15:P17"/>
    <mergeCell ref="Q15:Q17"/>
    <mergeCell ref="R15:R17"/>
    <mergeCell ref="J21:J23"/>
    <mergeCell ref="K21:L23"/>
    <mergeCell ref="M21:M23"/>
    <mergeCell ref="P21:P23"/>
    <mergeCell ref="Q21:Q23"/>
    <mergeCell ref="R21:R23"/>
    <mergeCell ref="A21:A23"/>
    <mergeCell ref="B21:B23"/>
    <mergeCell ref="C21:C23"/>
    <mergeCell ref="D21:E23"/>
    <mergeCell ref="F21:G23"/>
    <mergeCell ref="H21:I23"/>
    <mergeCell ref="J24:J26"/>
    <mergeCell ref="K24:L26"/>
    <mergeCell ref="M24:M26"/>
    <mergeCell ref="P24:P26"/>
    <mergeCell ref="Q24:Q26"/>
    <mergeCell ref="R24:R26"/>
    <mergeCell ref="A24:A26"/>
    <mergeCell ref="B24:B26"/>
    <mergeCell ref="C24:C26"/>
    <mergeCell ref="D24:E26"/>
    <mergeCell ref="F24:G26"/>
    <mergeCell ref="H24:I26"/>
    <mergeCell ref="J27:J29"/>
    <mergeCell ref="K27:L29"/>
    <mergeCell ref="M27:M29"/>
    <mergeCell ref="P27:P29"/>
    <mergeCell ref="Q27:Q29"/>
    <mergeCell ref="R27:R29"/>
    <mergeCell ref="A27:A29"/>
    <mergeCell ref="B27:B29"/>
    <mergeCell ref="C27:C29"/>
    <mergeCell ref="D27:E29"/>
    <mergeCell ref="F27:G29"/>
    <mergeCell ref="H27:I29"/>
    <mergeCell ref="J30:J32"/>
    <mergeCell ref="K30:L32"/>
    <mergeCell ref="M30:M32"/>
    <mergeCell ref="P30:P32"/>
    <mergeCell ref="Q30:Q32"/>
    <mergeCell ref="R30:R32"/>
    <mergeCell ref="A30:A32"/>
    <mergeCell ref="B30:B32"/>
    <mergeCell ref="C30:C32"/>
    <mergeCell ref="D30:E32"/>
    <mergeCell ref="F30:G32"/>
    <mergeCell ref="H30:I32"/>
    <mergeCell ref="J33:J35"/>
    <mergeCell ref="K33:L35"/>
    <mergeCell ref="M33:M35"/>
    <mergeCell ref="P33:P35"/>
    <mergeCell ref="Q33:Q35"/>
    <mergeCell ref="R33:R35"/>
    <mergeCell ref="A33:A35"/>
    <mergeCell ref="B33:B35"/>
    <mergeCell ref="C33:C35"/>
    <mergeCell ref="D33:E35"/>
    <mergeCell ref="F33:G35"/>
    <mergeCell ref="H33:I35"/>
    <mergeCell ref="J36:J38"/>
    <mergeCell ref="K36:L38"/>
    <mergeCell ref="M36:M38"/>
    <mergeCell ref="P36:P38"/>
    <mergeCell ref="Q36:Q38"/>
    <mergeCell ref="R36:R38"/>
    <mergeCell ref="A36:A38"/>
    <mergeCell ref="B36:B38"/>
    <mergeCell ref="C36:C38"/>
    <mergeCell ref="D36:E38"/>
    <mergeCell ref="F36:G38"/>
    <mergeCell ref="H36:I38"/>
    <mergeCell ref="J39:J41"/>
    <mergeCell ref="K39:L41"/>
    <mergeCell ref="M39:M41"/>
    <mergeCell ref="P39:P41"/>
    <mergeCell ref="Q39:Q41"/>
    <mergeCell ref="R39:R41"/>
    <mergeCell ref="A39:A41"/>
    <mergeCell ref="B39:B41"/>
    <mergeCell ref="C39:C41"/>
    <mergeCell ref="D39:E41"/>
    <mergeCell ref="F39:G41"/>
    <mergeCell ref="H39:I41"/>
    <mergeCell ref="J42:J44"/>
    <mergeCell ref="K42:L44"/>
    <mergeCell ref="M42:M44"/>
    <mergeCell ref="P42:P44"/>
    <mergeCell ref="Q42:Q44"/>
    <mergeCell ref="R42:R44"/>
    <mergeCell ref="A42:A44"/>
    <mergeCell ref="B42:B44"/>
    <mergeCell ref="C42:C44"/>
    <mergeCell ref="D42:E44"/>
    <mergeCell ref="F42:G44"/>
    <mergeCell ref="H42:I44"/>
    <mergeCell ref="R48:R50"/>
    <mergeCell ref="A48:A50"/>
    <mergeCell ref="B48:B50"/>
    <mergeCell ref="C48:C50"/>
    <mergeCell ref="D48:E50"/>
    <mergeCell ref="F48:G50"/>
    <mergeCell ref="H48:I50"/>
    <mergeCell ref="J45:J47"/>
    <mergeCell ref="K45:L47"/>
    <mergeCell ref="M45:M47"/>
    <mergeCell ref="P45:P47"/>
    <mergeCell ref="Q45:Q47"/>
    <mergeCell ref="R45:R47"/>
    <mergeCell ref="A45:A47"/>
    <mergeCell ref="B45:B47"/>
    <mergeCell ref="C45:C47"/>
    <mergeCell ref="D45:E47"/>
    <mergeCell ref="F45:G47"/>
    <mergeCell ref="H45:I47"/>
    <mergeCell ref="C51:C53"/>
    <mergeCell ref="D51:E53"/>
    <mergeCell ref="F51:G53"/>
    <mergeCell ref="H51:I53"/>
    <mergeCell ref="J48:J50"/>
    <mergeCell ref="K48:L50"/>
    <mergeCell ref="M48:M50"/>
    <mergeCell ref="P48:P50"/>
    <mergeCell ref="Q48:Q50"/>
    <mergeCell ref="M54:M56"/>
    <mergeCell ref="N54:N56"/>
    <mergeCell ref="O54:O56"/>
    <mergeCell ref="P54:P56"/>
    <mergeCell ref="Q54:Q56"/>
    <mergeCell ref="R54:R56"/>
    <mergeCell ref="Q51:Q53"/>
    <mergeCell ref="R51:R53"/>
    <mergeCell ref="A54:A56"/>
    <mergeCell ref="B54:B56"/>
    <mergeCell ref="C54:C56"/>
    <mergeCell ref="D54:E56"/>
    <mergeCell ref="F54:G56"/>
    <mergeCell ref="H54:I56"/>
    <mergeCell ref="J54:J56"/>
    <mergeCell ref="K54:L56"/>
    <mergeCell ref="J51:J53"/>
    <mergeCell ref="K51:L53"/>
    <mergeCell ref="M51:M53"/>
    <mergeCell ref="N51:N53"/>
    <mergeCell ref="O51:O53"/>
    <mergeCell ref="P51:P53"/>
    <mergeCell ref="A51:A53"/>
    <mergeCell ref="B51:B53"/>
    <mergeCell ref="J57:J59"/>
    <mergeCell ref="K57:L59"/>
    <mergeCell ref="M57:M59"/>
    <mergeCell ref="P57:P59"/>
    <mergeCell ref="Q57:Q59"/>
    <mergeCell ref="R57:R59"/>
    <mergeCell ref="A57:A59"/>
    <mergeCell ref="B57:B59"/>
    <mergeCell ref="C57:C59"/>
    <mergeCell ref="D57:E59"/>
    <mergeCell ref="F57:G59"/>
    <mergeCell ref="H57:I59"/>
    <mergeCell ref="J60:J62"/>
    <mergeCell ref="K60:L62"/>
    <mergeCell ref="M60:M62"/>
    <mergeCell ref="P60:P62"/>
    <mergeCell ref="Q60:Q62"/>
    <mergeCell ref="R60:R62"/>
    <mergeCell ref="A60:A62"/>
    <mergeCell ref="B60:B62"/>
    <mergeCell ref="C60:C62"/>
    <mergeCell ref="D60:E62"/>
    <mergeCell ref="F60:G62"/>
    <mergeCell ref="H60:I62"/>
    <mergeCell ref="J63:J65"/>
    <mergeCell ref="K63:L65"/>
    <mergeCell ref="M63:M65"/>
    <mergeCell ref="P63:P65"/>
    <mergeCell ref="Q63:Q65"/>
    <mergeCell ref="R63:R65"/>
    <mergeCell ref="A63:A65"/>
    <mergeCell ref="B63:B65"/>
    <mergeCell ref="C63:C65"/>
    <mergeCell ref="D63:E65"/>
    <mergeCell ref="F63:G65"/>
    <mergeCell ref="H63:I65"/>
    <mergeCell ref="J66:J68"/>
    <mergeCell ref="K66:L68"/>
    <mergeCell ref="M66:M68"/>
    <mergeCell ref="P66:P68"/>
    <mergeCell ref="Q66:Q68"/>
    <mergeCell ref="R66:R68"/>
    <mergeCell ref="A66:A68"/>
    <mergeCell ref="B66:B68"/>
    <mergeCell ref="C66:C68"/>
    <mergeCell ref="D66:E68"/>
    <mergeCell ref="F66:G68"/>
    <mergeCell ref="H66:I68"/>
    <mergeCell ref="J69:J71"/>
    <mergeCell ref="K69:L71"/>
    <mergeCell ref="M69:M71"/>
    <mergeCell ref="P69:P71"/>
    <mergeCell ref="Q69:Q71"/>
    <mergeCell ref="R69:R71"/>
    <mergeCell ref="A69:A71"/>
    <mergeCell ref="B69:B71"/>
    <mergeCell ref="C69:C71"/>
    <mergeCell ref="D69:E71"/>
    <mergeCell ref="F69:G71"/>
    <mergeCell ref="H69:I71"/>
    <mergeCell ref="J72:J74"/>
    <mergeCell ref="K72:L74"/>
    <mergeCell ref="M72:M74"/>
    <mergeCell ref="P72:P74"/>
    <mergeCell ref="Q72:Q74"/>
    <mergeCell ref="R72:R74"/>
    <mergeCell ref="A72:A74"/>
    <mergeCell ref="B72:B74"/>
    <mergeCell ref="C72:C74"/>
    <mergeCell ref="D72:E74"/>
    <mergeCell ref="F72:G74"/>
    <mergeCell ref="H72:I74"/>
    <mergeCell ref="R78:R80"/>
    <mergeCell ref="A78:A80"/>
    <mergeCell ref="B78:B80"/>
    <mergeCell ref="C78:C80"/>
    <mergeCell ref="D78:E80"/>
    <mergeCell ref="F78:G80"/>
    <mergeCell ref="H78:I80"/>
    <mergeCell ref="J75:J77"/>
    <mergeCell ref="K75:L77"/>
    <mergeCell ref="M75:M77"/>
    <mergeCell ref="P75:P77"/>
    <mergeCell ref="Q75:Q77"/>
    <mergeCell ref="R75:R77"/>
    <mergeCell ref="A75:A77"/>
    <mergeCell ref="B75:B77"/>
    <mergeCell ref="C75:C77"/>
    <mergeCell ref="D75:E77"/>
    <mergeCell ref="F75:G77"/>
    <mergeCell ref="H75:I77"/>
    <mergeCell ref="C81:C83"/>
    <mergeCell ref="D81:E83"/>
    <mergeCell ref="F81:G83"/>
    <mergeCell ref="H81:I83"/>
    <mergeCell ref="J78:J80"/>
    <mergeCell ref="K78:L80"/>
    <mergeCell ref="M78:M80"/>
    <mergeCell ref="P78:P80"/>
    <mergeCell ref="Q78:Q80"/>
    <mergeCell ref="M84:M86"/>
    <mergeCell ref="N84:N86"/>
    <mergeCell ref="O84:O86"/>
    <mergeCell ref="P84:P86"/>
    <mergeCell ref="Q84:Q86"/>
    <mergeCell ref="R84:R86"/>
    <mergeCell ref="Q81:Q83"/>
    <mergeCell ref="R81:R83"/>
    <mergeCell ref="A84:A86"/>
    <mergeCell ref="B84:B86"/>
    <mergeCell ref="C84:C86"/>
    <mergeCell ref="D84:E86"/>
    <mergeCell ref="F84:G86"/>
    <mergeCell ref="H84:I86"/>
    <mergeCell ref="J84:J86"/>
    <mergeCell ref="K84:L86"/>
    <mergeCell ref="J81:J83"/>
    <mergeCell ref="K81:L83"/>
    <mergeCell ref="M81:M83"/>
    <mergeCell ref="N81:N83"/>
    <mergeCell ref="O81:O83"/>
    <mergeCell ref="P81:P83"/>
    <mergeCell ref="A81:A83"/>
    <mergeCell ref="B81:B83"/>
    <mergeCell ref="J87:J89"/>
    <mergeCell ref="K87:L89"/>
    <mergeCell ref="M87:M89"/>
    <mergeCell ref="P87:P89"/>
    <mergeCell ref="Q87:Q89"/>
    <mergeCell ref="R87:R89"/>
    <mergeCell ref="A87:A89"/>
    <mergeCell ref="B87:B89"/>
    <mergeCell ref="C87:C89"/>
    <mergeCell ref="D87:E89"/>
    <mergeCell ref="F87:G89"/>
    <mergeCell ref="H87:I89"/>
    <mergeCell ref="J90:J92"/>
    <mergeCell ref="K90:L92"/>
    <mergeCell ref="M90:M92"/>
    <mergeCell ref="P90:P92"/>
    <mergeCell ref="Q90:Q92"/>
    <mergeCell ref="R90:R92"/>
    <mergeCell ref="A90:A92"/>
    <mergeCell ref="B90:B92"/>
    <mergeCell ref="C90:C92"/>
    <mergeCell ref="D90:E92"/>
    <mergeCell ref="F90:G92"/>
    <mergeCell ref="H90:I92"/>
    <mergeCell ref="J93:J95"/>
    <mergeCell ref="K93:L95"/>
    <mergeCell ref="M93:M95"/>
    <mergeCell ref="P93:P95"/>
    <mergeCell ref="Q93:Q95"/>
    <mergeCell ref="R93:R95"/>
    <mergeCell ref="A93:A95"/>
    <mergeCell ref="B93:B95"/>
    <mergeCell ref="C93:C95"/>
    <mergeCell ref="D93:E95"/>
    <mergeCell ref="F93:G95"/>
    <mergeCell ref="H93:I95"/>
    <mergeCell ref="J96:J98"/>
    <mergeCell ref="K96:L98"/>
    <mergeCell ref="M96:M98"/>
    <mergeCell ref="P96:P98"/>
    <mergeCell ref="Q96:Q98"/>
    <mergeCell ref="R96:R98"/>
    <mergeCell ref="A96:A98"/>
    <mergeCell ref="B96:B98"/>
    <mergeCell ref="C96:C98"/>
    <mergeCell ref="D96:E98"/>
    <mergeCell ref="F96:G98"/>
    <mergeCell ref="H96:I98"/>
    <mergeCell ref="J99:J101"/>
    <mergeCell ref="K99:L101"/>
    <mergeCell ref="M99:M101"/>
    <mergeCell ref="P99:P101"/>
    <mergeCell ref="Q99:Q101"/>
    <mergeCell ref="R99:R101"/>
    <mergeCell ref="A99:A101"/>
    <mergeCell ref="B99:B101"/>
    <mergeCell ref="C99:C101"/>
    <mergeCell ref="D99:E101"/>
    <mergeCell ref="F99:G101"/>
    <mergeCell ref="H99:I101"/>
    <mergeCell ref="J102:J104"/>
    <mergeCell ref="K102:L104"/>
    <mergeCell ref="M102:M104"/>
    <mergeCell ref="P102:P104"/>
    <mergeCell ref="Q102:Q104"/>
    <mergeCell ref="R102:R104"/>
    <mergeCell ref="A102:A104"/>
    <mergeCell ref="B102:B104"/>
    <mergeCell ref="C102:C104"/>
    <mergeCell ref="D102:E104"/>
    <mergeCell ref="F102:G104"/>
    <mergeCell ref="H102:I104"/>
    <mergeCell ref="J105:J107"/>
    <mergeCell ref="K105:L107"/>
    <mergeCell ref="M105:M107"/>
    <mergeCell ref="P105:P107"/>
    <mergeCell ref="Q105:Q107"/>
    <mergeCell ref="R105:R107"/>
    <mergeCell ref="A105:A107"/>
    <mergeCell ref="B105:B107"/>
    <mergeCell ref="C105:C107"/>
    <mergeCell ref="D105:E107"/>
    <mergeCell ref="F105:G107"/>
    <mergeCell ref="H105:I107"/>
    <mergeCell ref="B116:C117"/>
    <mergeCell ref="F116:G117"/>
    <mergeCell ref="A120:P120"/>
    <mergeCell ref="A121:P121"/>
    <mergeCell ref="A123:P123"/>
    <mergeCell ref="Q108:Q110"/>
    <mergeCell ref="R108:R110"/>
    <mergeCell ref="B113:C114"/>
    <mergeCell ref="F113:F114"/>
    <mergeCell ref="G113:G114"/>
    <mergeCell ref="B115:E115"/>
    <mergeCell ref="A108:A110"/>
    <mergeCell ref="B108:B110"/>
    <mergeCell ref="C108:C110"/>
    <mergeCell ref="D108:E110"/>
    <mergeCell ref="F108:M110"/>
    <mergeCell ref="P108:P110"/>
  </mergeCells>
  <conditionalFormatting sqref="O12">
    <cfRule type="expression" dxfId="203" priority="40" stopIfTrue="1">
      <formula>LEN(TRIM(O12))=0</formula>
    </cfRule>
  </conditionalFormatting>
  <conditionalFormatting sqref="O15:O16">
    <cfRule type="expression" dxfId="202" priority="137" stopIfTrue="1">
      <formula>LEN(TRIM(O15))=0</formula>
    </cfRule>
  </conditionalFormatting>
  <conditionalFormatting sqref="O18">
    <cfRule type="expression" dxfId="201" priority="143" stopIfTrue="1">
      <formula>LEN(TRIM(O18))=0</formula>
    </cfRule>
  </conditionalFormatting>
  <conditionalFormatting sqref="O21">
    <cfRule type="expression" dxfId="200" priority="135" stopIfTrue="1">
      <formula>LEN(TRIM(O21))=0</formula>
    </cfRule>
  </conditionalFormatting>
  <conditionalFormatting sqref="O24">
    <cfRule type="expression" dxfId="199" priority="8" stopIfTrue="1">
      <formula>LEN(TRIM(O24))=0</formula>
    </cfRule>
  </conditionalFormatting>
  <conditionalFormatting sqref="O27">
    <cfRule type="expression" dxfId="198" priority="133" stopIfTrue="1">
      <formula>LEN(TRIM(O27))=0</formula>
    </cfRule>
  </conditionalFormatting>
  <conditionalFormatting sqref="O30">
    <cfRule type="expression" dxfId="197" priority="158" stopIfTrue="1">
      <formula>LEN(TRIM(O30))=0</formula>
    </cfRule>
  </conditionalFormatting>
  <conditionalFormatting sqref="O33">
    <cfRule type="expression" dxfId="196" priority="80" stopIfTrue="1">
      <formula>LEN(TRIM(O33))=0</formula>
    </cfRule>
  </conditionalFormatting>
  <conditionalFormatting sqref="O36:O37">
    <cfRule type="expression" dxfId="195" priority="79" stopIfTrue="1">
      <formula>LEN(TRIM(O36))=0</formula>
    </cfRule>
  </conditionalFormatting>
  <conditionalFormatting sqref="O39:O40">
    <cfRule type="expression" dxfId="194" priority="106" stopIfTrue="1">
      <formula>LEN(TRIM(O39))=0</formula>
    </cfRule>
  </conditionalFormatting>
  <conditionalFormatting sqref="O42:O43">
    <cfRule type="expression" dxfId="193" priority="67" stopIfTrue="1">
      <formula>LEN(TRIM(O42))=0</formula>
    </cfRule>
  </conditionalFormatting>
  <conditionalFormatting sqref="O45:O46">
    <cfRule type="expression" dxfId="192" priority="141" stopIfTrue="1">
      <formula>LEN(TRIM(O45))=0</formula>
    </cfRule>
  </conditionalFormatting>
  <conditionalFormatting sqref="O48:O49">
    <cfRule type="expression" dxfId="191" priority="89" stopIfTrue="1">
      <formula>LEN(TRIM(O48))=0</formula>
    </cfRule>
  </conditionalFormatting>
  <conditionalFormatting sqref="O57">
    <cfRule type="expression" dxfId="190" priority="117" stopIfTrue="1">
      <formula>LEN(TRIM(O57))=0</formula>
    </cfRule>
  </conditionalFormatting>
  <conditionalFormatting sqref="O60">
    <cfRule type="expression" dxfId="189" priority="116" stopIfTrue="1">
      <formula>LEN(TRIM(O60))=0</formula>
    </cfRule>
  </conditionalFormatting>
  <conditionalFormatting sqref="O63:O64">
    <cfRule type="expression" dxfId="188" priority="104" stopIfTrue="1">
      <formula>LEN(TRIM(O63))=0</formula>
    </cfRule>
  </conditionalFormatting>
  <conditionalFormatting sqref="O66:O67">
    <cfRule type="expression" dxfId="187" priority="98" stopIfTrue="1">
      <formula>LEN(TRIM(O66))=0</formula>
    </cfRule>
  </conditionalFormatting>
  <conditionalFormatting sqref="O69">
    <cfRule type="expression" dxfId="186" priority="115" stopIfTrue="1">
      <formula>LEN(TRIM(O69))=0</formula>
    </cfRule>
  </conditionalFormatting>
  <conditionalFormatting sqref="O72">
    <cfRule type="expression" dxfId="185" priority="114" stopIfTrue="1">
      <formula>LEN(TRIM(O72))=0</formula>
    </cfRule>
  </conditionalFormatting>
  <conditionalFormatting sqref="O75:O76">
    <cfRule type="expression" dxfId="184" priority="96" stopIfTrue="1">
      <formula>LEN(TRIM(O75))=0</formula>
    </cfRule>
  </conditionalFormatting>
  <conditionalFormatting sqref="O78:O79">
    <cfRule type="expression" dxfId="183" priority="118" stopIfTrue="1">
      <formula>LEN(TRIM(O78))=0</formula>
    </cfRule>
  </conditionalFormatting>
  <conditionalFormatting sqref="O81">
    <cfRule type="expression" dxfId="182" priority="66" stopIfTrue="1">
      <formula>LEN(TRIM(O81))=0</formula>
    </cfRule>
  </conditionalFormatting>
  <conditionalFormatting sqref="O87:O88">
    <cfRule type="expression" dxfId="181" priority="102" stopIfTrue="1">
      <formula>LEN(TRIM(O87))=0</formula>
    </cfRule>
  </conditionalFormatting>
  <conditionalFormatting sqref="O90:O91">
    <cfRule type="expression" dxfId="180" priority="100" stopIfTrue="1">
      <formula>LEN(TRIM(O90))=0</formula>
    </cfRule>
  </conditionalFormatting>
  <conditionalFormatting sqref="O93:O94">
    <cfRule type="expression" dxfId="179" priority="94" stopIfTrue="1">
      <formula>LEN(TRIM(O93))=0</formula>
    </cfRule>
  </conditionalFormatting>
  <conditionalFormatting sqref="O96:O97">
    <cfRule type="expression" dxfId="178" priority="92" stopIfTrue="1">
      <formula>LEN(TRIM(O96))=0</formula>
    </cfRule>
  </conditionalFormatting>
  <conditionalFormatting sqref="O99:O100">
    <cfRule type="expression" dxfId="177" priority="90" stopIfTrue="1">
      <formula>LEN(TRIM(O99))=0</formula>
    </cfRule>
  </conditionalFormatting>
  <conditionalFormatting sqref="O102">
    <cfRule type="expression" dxfId="176" priority="78" stopIfTrue="1">
      <formula>LEN(TRIM(O102))=0</formula>
    </cfRule>
  </conditionalFormatting>
  <conditionalFormatting sqref="O105">
    <cfRule type="expression" dxfId="175" priority="32" stopIfTrue="1">
      <formula>LEN(TRIM(O105))=0</formula>
    </cfRule>
  </conditionalFormatting>
  <conditionalFormatting sqref="P12">
    <cfRule type="cellIs" dxfId="174" priority="23" stopIfTrue="1" operator="equal">
      <formula>"Inkorrekt"</formula>
    </cfRule>
  </conditionalFormatting>
  <conditionalFormatting sqref="P12:P14">
    <cfRule type="cellIs" dxfId="173" priority="27" operator="equal">
      <formula>"Ausnahme (Plausibilität unklar)"</formula>
    </cfRule>
    <cfRule type="cellIs" dxfId="172" priority="37" stopIfTrue="1" operator="equal">
      <formula>"I.O. (Plausibilität unklar)"</formula>
    </cfRule>
    <cfRule type="cellIs" dxfId="171" priority="39" stopIfTrue="1" operator="equal">
      <formula>"I.O."</formula>
    </cfRule>
  </conditionalFormatting>
  <conditionalFormatting sqref="P12:P107">
    <cfRule type="cellIs" dxfId="170" priority="35" stopIfTrue="1" operator="equal">
      <formula>"Unvollständig"</formula>
    </cfRule>
    <cfRule type="cellIs" dxfId="169" priority="38" stopIfTrue="1" operator="equal">
      <formula>"Sollvorgabe nicht erfüllt"</formula>
    </cfRule>
  </conditionalFormatting>
  <conditionalFormatting sqref="P15:P20">
    <cfRule type="cellIs" dxfId="168" priority="131" stopIfTrue="1" operator="equal">
      <formula>"I.O. (Plausibilität unklar)"</formula>
    </cfRule>
    <cfRule type="cellIs" dxfId="167" priority="132" stopIfTrue="1" operator="equal">
      <formula>"I.O."</formula>
    </cfRule>
  </conditionalFormatting>
  <conditionalFormatting sqref="P18">
    <cfRule type="cellIs" dxfId="166" priority="24" stopIfTrue="1" operator="equal">
      <formula>"Inkorrekt"</formula>
    </cfRule>
  </conditionalFormatting>
  <conditionalFormatting sqref="P18:P20">
    <cfRule type="cellIs" dxfId="165" priority="130" stopIfTrue="1" operator="equal">
      <formula>"Ausnahme (Plausibilität unklar)"</formula>
    </cfRule>
  </conditionalFormatting>
  <conditionalFormatting sqref="P21">
    <cfRule type="cellIs" dxfId="164" priority="22" stopIfTrue="1" operator="equal">
      <formula>"Inkorrekt"</formula>
    </cfRule>
  </conditionalFormatting>
  <conditionalFormatting sqref="P21:P47">
    <cfRule type="cellIs" dxfId="163" priority="43" stopIfTrue="1" operator="equal">
      <formula>"I.O. (Plausibilität unklar)"</formula>
    </cfRule>
  </conditionalFormatting>
  <conditionalFormatting sqref="P21:P50">
    <cfRule type="cellIs" dxfId="162" priority="44" stopIfTrue="1" operator="equal">
      <formula>"I.O."</formula>
    </cfRule>
  </conditionalFormatting>
  <conditionalFormatting sqref="P24">
    <cfRule type="cellIs" dxfId="161" priority="1" stopIfTrue="1" operator="equal">
      <formula>"Inkorrekt"</formula>
    </cfRule>
  </conditionalFormatting>
  <conditionalFormatting sqref="P27">
    <cfRule type="cellIs" dxfId="160" priority="20" stopIfTrue="1" operator="equal">
      <formula>"Inkorrekt"</formula>
    </cfRule>
  </conditionalFormatting>
  <conditionalFormatting sqref="P30">
    <cfRule type="cellIs" dxfId="159" priority="19" stopIfTrue="1" operator="equal">
      <formula>"Inkorrekt"</formula>
    </cfRule>
  </conditionalFormatting>
  <conditionalFormatting sqref="P33">
    <cfRule type="cellIs" dxfId="158" priority="18" stopIfTrue="1" operator="equal">
      <formula>"Inkorrekt"</formula>
    </cfRule>
  </conditionalFormatting>
  <conditionalFormatting sqref="P36:P44">
    <cfRule type="cellIs" dxfId="157" priority="42" operator="equal">
      <formula>"Ausnahme (Plausibilität unklar)"</formula>
    </cfRule>
  </conditionalFormatting>
  <conditionalFormatting sqref="P48:P50">
    <cfRule type="cellIs" dxfId="156" priority="86" operator="equal">
      <formula>"Ausnahme (Plausibilität unklar)"</formula>
    </cfRule>
    <cfRule type="cellIs" dxfId="155" priority="87" stopIfTrue="1" operator="equal">
      <formula>"I.O. (Plausibilität unklar)"</formula>
    </cfRule>
  </conditionalFormatting>
  <conditionalFormatting sqref="P51:P77">
    <cfRule type="cellIs" dxfId="154" priority="109" stopIfTrue="1" operator="equal">
      <formula>"I.O."</formula>
    </cfRule>
    <cfRule type="cellIs" dxfId="153" priority="108" stopIfTrue="1" operator="equal">
      <formula>"I.O. (Plausibilität unklar)"</formula>
    </cfRule>
  </conditionalFormatting>
  <conditionalFormatting sqref="P57">
    <cfRule type="cellIs" dxfId="152" priority="17" stopIfTrue="1" operator="equal">
      <formula>"Inkorrekt"</formula>
    </cfRule>
  </conditionalFormatting>
  <conditionalFormatting sqref="P60">
    <cfRule type="cellIs" dxfId="151" priority="16" stopIfTrue="1" operator="equal">
      <formula>"Inkorrekt"</formula>
    </cfRule>
  </conditionalFormatting>
  <conditionalFormatting sqref="P69">
    <cfRule type="cellIs" dxfId="150" priority="15" stopIfTrue="1" operator="equal">
      <formula>"Inkorrekt"</formula>
    </cfRule>
  </conditionalFormatting>
  <conditionalFormatting sqref="P72">
    <cfRule type="cellIs" dxfId="149" priority="14" stopIfTrue="1" operator="equal">
      <formula>"Inkorrekt"</formula>
    </cfRule>
  </conditionalFormatting>
  <conditionalFormatting sqref="P78:P80">
    <cfRule type="cellIs" dxfId="148" priority="113" operator="equal">
      <formula>"Sollvorgabe nicht erfüllt"</formula>
    </cfRule>
    <cfRule type="cellIs" dxfId="147" priority="112" operator="equal">
      <formula>"I.O. (Plausibilität unklar)"</formula>
    </cfRule>
    <cfRule type="cellIs" dxfId="146" priority="62" operator="equal">
      <formula>"I.O."</formula>
    </cfRule>
    <cfRule type="cellIs" dxfId="145" priority="110" stopIfTrue="1" operator="equal">
      <formula>"inkorrekt"</formula>
    </cfRule>
    <cfRule type="cellIs" dxfId="144" priority="111" operator="equal">
      <formula>"Ausnahme (Plausibilität unklar)"</formula>
    </cfRule>
  </conditionalFormatting>
  <conditionalFormatting sqref="P81">
    <cfRule type="cellIs" dxfId="143" priority="61" stopIfTrue="1" operator="equal">
      <formula>"I.O."</formula>
    </cfRule>
    <cfRule type="cellIs" dxfId="142" priority="60" stopIfTrue="1" operator="equal">
      <formula>"I.O. (Plausibilität unklar)"</formula>
    </cfRule>
  </conditionalFormatting>
  <conditionalFormatting sqref="P81:P92">
    <cfRule type="cellIs" dxfId="141" priority="48" operator="equal">
      <formula>"Ausnahme (Plausibilität unklar)"</formula>
    </cfRule>
  </conditionalFormatting>
  <conditionalFormatting sqref="P84">
    <cfRule type="cellIs" dxfId="140" priority="58" stopIfTrue="1" operator="equal">
      <formula>"I.O."</formula>
    </cfRule>
    <cfRule type="cellIs" dxfId="139" priority="57" stopIfTrue="1" operator="equal">
      <formula>"I.O. (Plausibilität unklar)"</formula>
    </cfRule>
  </conditionalFormatting>
  <conditionalFormatting sqref="P87">
    <cfRule type="cellIs" dxfId="138" priority="50" stopIfTrue="1" operator="equal">
      <formula>"I.O."</formula>
    </cfRule>
    <cfRule type="cellIs" dxfId="137" priority="49" stopIfTrue="1" operator="equal">
      <formula>"I.O. (Plausibilität unklar)"</formula>
    </cfRule>
  </conditionalFormatting>
  <conditionalFormatting sqref="P90">
    <cfRule type="cellIs" dxfId="136" priority="55" stopIfTrue="1" operator="equal">
      <formula>"I.O."</formula>
    </cfRule>
    <cfRule type="cellIs" dxfId="135" priority="54" stopIfTrue="1" operator="equal">
      <formula>"I.O. (Plausibilität unklar)"</formula>
    </cfRule>
  </conditionalFormatting>
  <conditionalFormatting sqref="P93">
    <cfRule type="cellIs" dxfId="134" priority="26" stopIfTrue="1" operator="equal">
      <formula>"I.O."</formula>
    </cfRule>
    <cfRule type="cellIs" dxfId="133" priority="25" stopIfTrue="1" operator="equal">
      <formula>"I.O. (Plausibilität unklar)"</formula>
    </cfRule>
  </conditionalFormatting>
  <conditionalFormatting sqref="P96">
    <cfRule type="cellIs" dxfId="132" priority="52" stopIfTrue="1" operator="equal">
      <formula>"I.O."</formula>
    </cfRule>
    <cfRule type="cellIs" dxfId="131" priority="51" stopIfTrue="1" operator="equal">
      <formula>"I.O. (Plausibilität unklar)"</formula>
    </cfRule>
  </conditionalFormatting>
  <conditionalFormatting sqref="P99:P102">
    <cfRule type="cellIs" dxfId="130" priority="47" stopIfTrue="1" operator="equal">
      <formula>"I.O."</formula>
    </cfRule>
    <cfRule type="cellIs" dxfId="129" priority="46" stopIfTrue="1" operator="equal">
      <formula>"I.O. (Plausibilität unklar)"</formula>
    </cfRule>
  </conditionalFormatting>
  <conditionalFormatting sqref="P102">
    <cfRule type="cellIs" dxfId="128" priority="13" stopIfTrue="1" operator="equal">
      <formula>"Inkorrekt"</formula>
    </cfRule>
  </conditionalFormatting>
  <conditionalFormatting sqref="P102:P104">
    <cfRule type="cellIs" dxfId="127" priority="45" operator="equal">
      <formula>"Ausnahme (Plausibilität unklar)"</formula>
    </cfRule>
  </conditionalFormatting>
  <conditionalFormatting sqref="P105">
    <cfRule type="cellIs" dxfId="126" priority="30" stopIfTrue="1" operator="equal">
      <formula>"I.O."</formula>
    </cfRule>
    <cfRule type="cellIs" dxfId="125" priority="29" stopIfTrue="1" operator="equal">
      <formula>"I.O. (Plausibilität unklar)"</formula>
    </cfRule>
    <cfRule type="cellIs" dxfId="124" priority="12" stopIfTrue="1" operator="equal">
      <formula>"Inkorrekt"</formula>
    </cfRule>
  </conditionalFormatting>
  <conditionalFormatting sqref="P105:P107">
    <cfRule type="cellIs" dxfId="123" priority="28" operator="equal">
      <formula>"Ausnahme (Plausibilität unklar)"</formula>
    </cfRule>
  </conditionalFormatting>
  <conditionalFormatting sqref="P108:P110">
    <cfRule type="cellIs" dxfId="122" priority="76" stopIfTrue="1" operator="equal">
      <formula>"optional - Sollvorgabe nicht erfüllt"</formula>
    </cfRule>
    <cfRule type="cellIs" dxfId="121" priority="77" stopIfTrue="1" operator="equal">
      <formula>"optional - I.O."</formula>
    </cfRule>
    <cfRule type="expression" dxfId="120" priority="70" stopIfTrue="1">
      <formula>OR(P108=#REF!,P108=#REF!)</formula>
    </cfRule>
    <cfRule type="cellIs" dxfId="119" priority="73" stopIfTrue="1" operator="equal">
      <formula>"I.O."</formula>
    </cfRule>
    <cfRule type="cellIs" dxfId="118" priority="71" stopIfTrue="1" operator="equal">
      <formula>"I.O. (Plausibilität unklar)"</formula>
    </cfRule>
    <cfRule type="cellIs" dxfId="117" priority="72" stopIfTrue="1" operator="equal">
      <formula>#REF!</formula>
    </cfRule>
    <cfRule type="expression" dxfId="116" priority="74" stopIfTrue="1">
      <formula>OR(P108="optional - inkorrekt")</formula>
    </cfRule>
    <cfRule type="cellIs" dxfId="115" priority="75" stopIfTrue="1" operator="equal">
      <formula>"optional - I.O. (Plausibilität unklar)"</formula>
    </cfRule>
  </conditionalFormatting>
  <conditionalFormatting sqref="Q12:Q107">
    <cfRule type="notContainsBlanks" dxfId="114" priority="10" stopIfTrue="1">
      <formula>LEN(TRIM(Q12))&gt;0</formula>
    </cfRule>
  </conditionalFormatting>
  <conditionalFormatting sqref="Q18:Q23 Q27:Q35">
    <cfRule type="notContainsBlanks" dxfId="113" priority="165" stopIfTrue="1">
      <formula>LEN(TRIM(Q18))&gt;0</formula>
    </cfRule>
    <cfRule type="expression" dxfId="112" priority="166" stopIfTrue="1">
      <formula>OR($P18=#REF!,$P18="I.O. (Plausibilität unklar)",$P18=#REF!)</formula>
    </cfRule>
  </conditionalFormatting>
  <conditionalFormatting sqref="Q24:Q26">
    <cfRule type="notContainsBlanks" dxfId="111" priority="5" stopIfTrue="1">
      <formula>LEN(TRIM(Q24))&gt;0</formula>
    </cfRule>
    <cfRule type="expression" dxfId="110" priority="11" stopIfTrue="1">
      <formula>OR($P24=#REF!,$P24="I.O. (Plausibilität unklar)",$P24=#REF!)</formula>
    </cfRule>
    <cfRule type="expression" dxfId="109" priority="9" stopIfTrue="1">
      <formula>OR($P24="Unvollständig",$P24="Sollvorgabe nicht erfüllt",$P24="I.O. (Plausibilität unklar)",$P24="Ausnahme (Plausibilität unklar)",$P24="optional - unvollständig",$P24="optional - Sollvorgabe nicht erfüllt",$P24="optional - I.O. (Plausibilität unklar)", $P24="optional - I.O. (Plausibilität unklar)",$P24="optional - Ausnahme (Plausibilität unklar)")</formula>
    </cfRule>
  </conditionalFormatting>
  <conditionalFormatting sqref="Q27:Q107 Q12:Q23">
    <cfRule type="expression" dxfId="108" priority="41" stopIfTrue="1">
      <formula>OR($P12="Unvollständig",$P12="Sollvorgabe nicht erfüllt",$P12="I.O. (Plausibilität unklar)",$P12="Ausnahme (Plausibilität unklar)",$P12="optional - unvollständig",$P12="optional - Sollvorgabe nicht erfüllt",$P12="optional - I.O. (Plausibilität unklar)", $P12="optional - I.O. (Plausibilität unklar)",$P12="optional - Ausnahme (Plausibilität unklar)")</formula>
    </cfRule>
  </conditionalFormatting>
  <conditionalFormatting sqref="Q48:Q50 Q96:Q98">
    <cfRule type="notContainsBlanks" dxfId="107" priority="167" stopIfTrue="1">
      <formula>LEN(TRIM(Q48))&gt;0</formula>
    </cfRule>
    <cfRule type="expression" dxfId="106" priority="168" stopIfTrue="1">
      <formula>OR($P48=#REF!,$P48="I.O. (Plausibilität unklar)",$P48=#REF!)</formula>
    </cfRule>
  </conditionalFormatting>
  <conditionalFormatting sqref="Q102:Q110">
    <cfRule type="expression" dxfId="105" priority="33" stopIfTrue="1">
      <formula>OR($P102="optional - Sollvorgabe nicht erfüllt",$P102="optional - I.O. (Plausibilität unklar)",$P102="optional - unvollständig")</formula>
    </cfRule>
  </conditionalFormatting>
  <conditionalFormatting sqref="Q108:Q109">
    <cfRule type="expression" dxfId="104" priority="169" stopIfTrue="1">
      <formula>OR($P110=#REF!,$P110="I.O. (Plausibilität unklar)",$P110=#REF!)</formula>
    </cfRule>
    <cfRule type="notContainsBlanks" dxfId="103" priority="170" stopIfTrue="1">
      <formula>LEN(TRIM(Q108))&gt;0</formula>
    </cfRule>
  </conditionalFormatting>
  <conditionalFormatting sqref="Q110">
    <cfRule type="expression" dxfId="102" priority="171" stopIfTrue="1">
      <formula>OR($P119=#REF!,$P119="I.O. (Plausibilität unklar)",$P119=#REF!)</formula>
    </cfRule>
    <cfRule type="notContainsBlanks" dxfId="101" priority="172" stopIfTrue="1">
      <formula>LEN(TRIM(Q110))&gt;0</formula>
    </cfRule>
  </conditionalFormatting>
  <dataValidations count="41">
    <dataValidation type="whole" showInputMessage="1" showErrorMessage="1" errorTitle="Eingabefehler" error="1.Zähler muss eine positive ganze Zahl sein._x000a_2.Zähler kann nicht größer als Nenner sein._x000a_3.Zähler kann nicht kleiner als Zähler KN 20 sein." sqref="O105" xr:uid="{202B97B1-C4D0-427E-8E79-46A19BBEC004}">
      <formula1>O69</formula1>
      <formula2>O106</formula2>
    </dataValidation>
    <dataValidation type="whole" allowBlank="1" showInputMessage="1" showErrorMessage="1" errorTitle="Eingabefehler" error="Ganze Zahl zwischen 0 und 5000 eingeben." sqref="O12:O14" xr:uid="{6D3E669E-3B1B-4FD2-A0CA-144674722EAC}">
      <formula1>0</formula1>
      <formula2>5000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Primärfälle Kolon sein." sqref="O87" xr:uid="{24B59C39-6236-4FF7-A585-9F50D14A4D91}">
      <formula1>0</formula1>
      <formula2>IF(O88="",O51,O88)</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94" xr:uid="{87917465-7BE9-43F3-8F92-4D4B3E9CC0EF}">
      <formula1>IF(ISNUMBER(O94),IF(O94&gt;0,IF(AND(O94&gt;=O93,O94&lt;=O61),O94,FALSE),FALSE),FALSE)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93" xr:uid="{51481B43-97EF-4FCA-9A34-92171C9BEA94}">
      <formula1>0</formula1>
      <formula2>IF(O94="",O61,O94)</formula2>
    </dataValidation>
    <dataValidation type="custom" operator="equal" showErrorMessage="1" errorTitle="Eingabefehler" error="1.Tabellenblatt Basisdaten muss vollständig ausgefüllt sein._x000a_2.Nenner muss eine positive ganze Zahl sein._x000a_3.Nenner kann nicht kleiner als Zähler sein._x000a_4.Nenner kann nicht größer als operative (elektive) Primärfälle sein." sqref="O100" xr:uid="{2A9BB1E3-24A1-41A5-B4A6-638F22F46335}">
      <formula1>IF(ISNUMBER(O100),IF(O100&gt;0,IF(AND(O100&gt;=O99,O100&lt;=O70),O100,FALSE),FALSE),FALSE)</formula1>
    </dataValidation>
    <dataValidation type="whole"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99" xr:uid="{CB5480B8-262C-4A5F-B02A-67B2F001EA48}">
      <formula1>0</formula1>
      <formula2>IF(O100="",O70,O100)</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76" xr:uid="{DB11F2AA-554B-49F2-AA10-12CB74A902CA}">
      <formula1>IF(ISNUMBER(O76),IF(O76&gt;0,IF(AND(O76&gt;=O75,O76&lt;=O61),O76,FALSE),FALSE),FALSE)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75" xr:uid="{F134203F-14A8-4D37-BEE2-8FAF8185CDE1}">
      <formula1>0</formula1>
      <formula2>IF(O76="",O61,O76)</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67" xr:uid="{94D01079-D4F4-4F2F-B7DF-70DA99C0520B}">
      <formula1>IF(ISNUMBER(O67),IF(O67&gt;0,IF(AND(O67&gt;=O66,O67&lt;=O61),O67,FALSE),FALSE),FALSE)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66" xr:uid="{0CD670AA-3B7C-4992-93D0-F223FD4B6D60}">
      <formula1>0</formula1>
      <formula2>IF(O67="",O61,O67)</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Kolon sein." sqref="O64" xr:uid="{B8949348-8DA4-4FA9-97CD-D04192E7AAC6}">
      <formula1>IF(ISNUMBER(O64),IF(O64&gt;0,IF(AND(O64&gt;=O63,O64&lt;=O58),O64,FALSE),FALSE),FALSE)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Kolon sein." sqref="O63" xr:uid="{EDA7CD49-67A9-4520-86D7-02F4FA191520}">
      <formula1>0</formula1>
      <formula2>IF(O64="",O58,O64)</formula2>
    </dataValidation>
    <dataValidation type="custom" showInputMessage="1" showErrorMessage="1" errorTitle="Eingabefehler" error="1.Nenner muss eine positive ganze Zahl sein. _x000a_2.Nenner kann nicht kleiner als Zähler sein." sqref="O97" xr:uid="{57922257-2FE2-495D-A7AE-12E2B805A77D}">
      <formula1>IF(ISNUMBER(O97),IF(O97&gt;0,IF(AND(O97&gt;=O96,O97&lt;5001),O97,FALSE),FALSE),FALSE)</formula1>
    </dataValidation>
    <dataValidation type="whole" showErrorMessage="1" errorTitle="Eingabefehler" error="1.Nenner muss eine positive ganze Zahl sein. _x000a_2.Nenner kann nicht kleiner als Zähler sein." sqref="O43" xr:uid="{ACADAF56-83C7-41A4-BBE7-F919128FA528}">
      <formula1>IF(O42="",0,O42)</formula1>
      <formula2>20000</formula2>
    </dataValidation>
    <dataValidation type="custom" operator="equal" showErrorMessage="1" errorTitle="Eingabefehler" error="1.Nenner muss eine positive ganze Zahl sein. _x000a_2.Nenner kann nicht kleiner als Zähler sein." sqref="O46" xr:uid="{81EA84A1-16E7-4A58-8D2E-B28545B5DEAD}">
      <formula1>IF(ISNUMBER(O46),IF(O46&gt;0,IF(AND(O46&gt;=O45,O46&lt;=20000),O46,FALSE),FALSE),FALSE)</formula1>
    </dataValidation>
    <dataValidation type="whole" allowBlank="1" showErrorMessage="1" errorTitle="Eingabefehler" error="1.Zähler muss eine positive ganze Zahl sein._x000a_2.Zähler kann nicht größer als Nenner sein." sqref="O42" xr:uid="{92ACBBB7-E737-43B6-A210-331FCD5B6032}">
      <formula1>0</formula1>
      <formula2>IF(O43="",0,O43)</formula2>
    </dataValidation>
    <dataValidation type="whole" showInputMessage="1" showErrorMessage="1" errorTitle="Eingabefehler" error="Anzahl kann nicht größer als Zähler KN23a sein." sqref="O81:O83" xr:uid="{AE24F8E2-BF9B-40CC-ABB9-BE793D4DFAFE}">
      <formula1>0</formula1>
      <formula2>IF(ISNUMBER(O78),O78,-1)</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operative Primärfälle Kolon sein." sqref="O88" xr:uid="{0A2276A6-6FD8-400E-8E06-13E2DE694388}">
      <formula1>O87</formula1>
      <formula2>IF(ISNUMBER(O88),IF(O88&gt;0,IF(O88&gt;=O87,$O$51,FALSE),FALSE),FALSE)</formula2>
    </dataValidation>
    <dataValidation type="whole" showInputMessage="1" showErrorMessage="1" errorTitle="Eingabefehler" error="1.Nenner muss eine positive ganze Zahl sein. _x000a_2.Nenner kann nicht kleiner als Zähler sein." sqref="O109" xr:uid="{9DDAE6E9-8311-418E-9C8F-4C797D518AAE}">
      <formula1>O108</formula1>
      <formula2>5000</formula2>
    </dataValidation>
    <dataValidation type="whole" allowBlank="1" showInputMessage="1" showErrorMessage="1" errorTitle="Eingabefehler" error="1.Zähler muss eine positive ganze Zahl sein._x000a_2.Zähler kann nicht größer als Nenner sein." sqref="O108" xr:uid="{4A798B08-AD93-422E-A425-05BBA726F178}">
      <formula1>0</formula1>
      <formula2>IF(O109="",5000,O109)</formula2>
    </dataValidation>
    <dataValidation type="whole" showInputMessage="1" showErrorMessage="1" errorTitle="Eingabefehler" error="1.Zähler muss eine positive ganze Zahl sein._x000a_2.Zähler kann nicht größer als Nenner sein." sqref="O102" xr:uid="{30547451-0D06-4F3A-B1D8-42F09ADE6C6C}">
      <formula1>0</formula1>
      <formula2>O103</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sein als Zähler KN 7." sqref="O37" xr:uid="{857CD35D-67B7-4622-86B6-FB4F1F4AC29B}">
      <formula1>IF(O36="",0,O36)</formula1>
      <formula2>O33</formula2>
    </dataValidation>
    <dataValidation type="whole" showInputMessage="1" showErrorMessage="1" errorTitle="Eingabefehler" error="1.Nenner muss eine positive ganze Zahl sein._x000a_2.Nenner kann nicht kleiner als Zähler sein." sqref="O79" xr:uid="{8EBE418B-944A-4912-9C81-66565FE986FC}">
      <formula1>O78</formula1>
      <formula2>5000</formula2>
    </dataValidation>
    <dataValidation type="textLength" allowBlank="1" showInputMessage="1" showErrorMessage="1" errorTitle="Zeichenlänge" error="Minimal 30 Zeichen und max. 500 Zeichen." sqref="Q12:R14 Q33:R42 Q84:R84 Q87:R110 Q18:Q32 R15:R32 Q45:R81" xr:uid="{2CB530BB-40D2-44E1-9A83-CD6A98AE703F}">
      <formula1>30</formula1>
      <formula2>500</formula2>
    </dataValidation>
    <dataValidation type="whole" showInputMessage="1" showErrorMessage="1" errorTitle="Eingabefehler" error="1.Nenner muss eine positive ganze Zahl sein. _x000a_2.Nenner kann nicht kleiner als Zähler sein." sqref="O19 O91" xr:uid="{61592063-C2FA-4100-855D-5A942F2C7F35}">
      <formula1>IF(O18="",0,O18)</formula1>
      <formula2>5000</formula2>
    </dataValidation>
    <dataValidation type="whole" showInputMessage="1" showErrorMessage="1" errorTitle="Eingafehler" error="1.Tabellenblatt Basisdaten muss vollständig ausgefüllt sein._x000a_2.Zähler muss eine positive ganze Zahl sein._x000a_3.Zähler kann nicht größer als Nenner sein." sqref="O33" xr:uid="{12496B66-E384-4EB7-B1A9-A3356F8E9DD9}">
      <formula1>0</formula1>
      <formula2>IF(O34="",0,O34)</formula2>
    </dataValidation>
    <dataValidation type="whole" showInputMessage="1" showErrorMessage="1" errorTitle="Eingabefehler" error="1.Zähler muss eine positive ganze Zahl sein._x000a_2.Zähler kann nicht größer als Nenner sein." sqref="O45" xr:uid="{1CE28507-BBF9-4B2F-BB85-B4E7372EA5C1}">
      <formula1>0</formula1>
      <formula2>IF(O46="",20000,O46)</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Primärfälle Rektum (ohne Notfälle) sein." sqref="O49" xr:uid="{9CB89D06-DD4D-4EAF-9FD1-DBFE900A2053}">
      <formula1>IF(O48="",0,O48)</formula1>
      <formula2>S49</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40" xr:uid="{C1127681-5A09-4981-9B7C-35314DD907AA}">
      <formula1>IF(O39="",0,O39)</formula1>
      <formula2>S40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sein." sqref="O39" xr:uid="{F21FD70C-8BF4-4B72-9764-DB090C0C4CD7}">
      <formula1>0</formula1>
      <formula2>IF(O40="",S40,O40)</formula2>
    </dataValidation>
    <dataValidation type="whole" showInputMessage="1" showErrorMessage="1" errorTitle="Eingabefehler" error="1.Zähler muss eine positive ganze Zahl sein._x000a_2.Zähler kann nicht größer als Nenner sein." sqref="O48" xr:uid="{AA3FA0B2-FF06-46C2-A221-CD05B4E8E934}">
      <formula1>0</formula1>
      <formula2>IF(O49="",S49,O49)</formula2>
    </dataValidation>
    <dataValidation type="custom" operator="equal" showInputMessage="1" showErrorMessage="1" errorTitle="Eingabefehler" error="1.Nenner muss eine positive ganze Zahl sein._x000a_2.Nenner kann nicht kleiner als Zähler sein._x000a_3.Nenner kann nicht größer als Primärfälle Gesamt sein._x000a_4.Nenner muss mind. so groß sein wie Zelle B35 in den Basisdaten" sqref="O16" xr:uid="{7C4D33C9-FBFC-4904-A9B7-EC92A45DF178}">
      <formula1>IF(ISNUMBER(O16),IF(O16&gt;0,IF(AND(O16&gt;=O15,O16&lt;=$S$16),O16,FALSE),FALSE),FALSE)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 sqref="O57 O60 O27 O72 O21 O69 O24" xr:uid="{AC9DCE48-3012-4D27-A20A-037F08EB92B3}">
      <formula1>0</formula1>
      <formula2>IF(O22="",0,O22)</formula2>
    </dataValidation>
    <dataValidation errorStyle="information" allowBlank="1" showInputMessage="1" showErrorMessage="1" errorTitle="Kennzahl" promptTitle="Kennzahl" sqref="A10:B14" xr:uid="{DB2E2869-6A4B-49B9-A899-FB29DECEAF07}"/>
    <dataValidation errorStyle="information" allowBlank="1" showInputMessage="1" showErrorMessage="1" sqref="P39:P42 P36 P96 P78:P81 P84 P87 P90 P93 P15:P33" xr:uid="{FD3A5FA3-4E0C-4FA3-8CEA-EE5E59FF6945}"/>
    <dataValidation type="textLength" allowBlank="1" showInputMessage="1" showErrorMessage="1" errorTitle="Zeichenlänge" error="Minimal 30 Zeichen und max. 500 Zeichen." promptTitle="Hinweis" prompt="Wenn die Datenqualität nicht &quot;I.O.&quot; ist, ist der Kennzahlenwert zu begründen." sqref="Q15:Q17" xr:uid="{B76949C8-3792-44D1-A892-A72D231AC6B5}">
      <formula1>30</formula1>
      <formula2>500</formula2>
    </dataValidation>
    <dataValidation type="textLength" allowBlank="1" showInputMessage="1" showErrorMessage="1" errorTitle="Zeichenlänge" error="Minimal 30 Zeichen und max. 200 Zeichen." sqref="Q111:R118" xr:uid="{24910435-67DA-4464-AFB6-53AF47910F8E}">
      <formula1>30</formula1>
      <formula2>200</formula2>
    </dataValidation>
    <dataValidation type="whole" showInputMessage="1" showErrorMessage="1" errorTitle="Eingabefehler" error="1.Tabellenblatt Basisdaten muss vollständig ausgefüllt sein._x000a_2.Zähler muss eine positive ganze Zahl sein." sqref="O30" xr:uid="{9831AC65-67A1-4183-BFAB-DCA31BFACC07}">
      <formula1>0</formula1>
      <formula2>5000</formula2>
    </dataValidation>
    <dataValidation type="whole" showInputMessage="1" showErrorMessage="1" errorTitle="Eingabefehler" error="1.Zähler muss eine positive ganze Zahl sein._x000a_2.Zähler kann nicht größer als Nenner sein." sqref="O90 O96 O18 O36 O78" xr:uid="{EF389959-A9A0-41EF-9FFD-DE3E2D37143B}">
      <formula1>0</formula1>
      <formula2>IF(O19="",5000,O19)</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15" xr:uid="{7233F1E7-F972-47F6-966D-56C9E1E14708}">
      <formula1>0</formula1>
      <formula2>IF(O16="",O70,O16)</formula2>
    </dataValidation>
  </dataValidations>
  <pageMargins left="0.15748031496062992" right="3.937007874015748E-2" top="0.27559055118110237" bottom="0.27559055118110237" header="0.11811023622047245" footer="0.11811023622047245"/>
  <pageSetup scale="93" orientation="landscape" r:id="rId1"/>
  <headerFooter>
    <oddFooter>&amp;L&amp;"Arial,Standard"&amp;7
&amp;F&amp;C&amp;"Arial,Standard"&amp;7
 © DKG  Alle Rechte vorbehalten&amp;R&amp;"Arial,Standard"&amp;7
&amp;P</oddFooter>
  </headerFooter>
  <rowBreaks count="6" manualBreakCount="6">
    <brk id="38" max="15" man="1"/>
    <brk id="50" max="15" man="1"/>
    <brk id="65" max="15" man="1"/>
    <brk id="80" max="15" man="1"/>
    <brk id="95" max="15" man="1"/>
    <brk id="104" max="15" man="1"/>
  </rowBreaks>
  <drawing r:id="rId2"/>
  <legacy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26"/>
  <dimension ref="B1:R56"/>
  <sheetViews>
    <sheetView workbookViewId="0"/>
  </sheetViews>
  <sheetFormatPr baseColWidth="10" defaultColWidth="9.140625" defaultRowHeight="15" x14ac:dyDescent="0.25"/>
  <cols>
    <col min="1" max="1" width="2.85546875" customWidth="1"/>
    <col min="2" max="2" width="11.7109375" customWidth="1"/>
    <col min="3" max="3" width="10.7109375" customWidth="1"/>
    <col min="4" max="4" width="11.5703125" customWidth="1"/>
    <col min="5" max="5" width="13.5703125" customWidth="1"/>
    <col min="6" max="6" width="19.28515625" customWidth="1"/>
    <col min="7" max="7" width="9.28515625" customWidth="1"/>
    <col min="8" max="8" width="9.7109375" customWidth="1"/>
    <col min="9" max="9" width="9.5703125" customWidth="1"/>
    <col min="10" max="12" width="10.7109375" customWidth="1"/>
    <col min="13" max="13" width="12.42578125" customWidth="1"/>
    <col min="17" max="17" width="9.140625" customWidth="1"/>
  </cols>
  <sheetData>
    <row r="1" spans="2:18" ht="14.25" customHeight="1" x14ac:dyDescent="0.25">
      <c r="B1" s="36"/>
    </row>
    <row r="2" spans="2:18" s="17" customFormat="1" ht="15" customHeight="1" x14ac:dyDescent="0.3">
      <c r="B2" s="3"/>
      <c r="C2" s="4"/>
      <c r="D2" s="4"/>
      <c r="E2" s="4"/>
      <c r="F2" s="4"/>
      <c r="G2" s="4"/>
      <c r="H2"/>
      <c r="I2"/>
      <c r="J2"/>
      <c r="K2"/>
      <c r="M2"/>
      <c r="N2"/>
      <c r="O2"/>
      <c r="P2"/>
      <c r="Q2"/>
      <c r="R2"/>
    </row>
    <row r="3" spans="2:18" s="17" customFormat="1" ht="15" customHeight="1" x14ac:dyDescent="0.25">
      <c r="B3" s="62" t="s">
        <v>1239</v>
      </c>
      <c r="C3" s="74"/>
      <c r="D3" s="62"/>
      <c r="E3" s="74"/>
      <c r="F3" s="62"/>
      <c r="G3" s="62"/>
      <c r="H3" s="62"/>
      <c r="I3" s="74"/>
      <c r="J3" s="74"/>
      <c r="K3" s="74"/>
      <c r="M3"/>
      <c r="N3"/>
      <c r="O3"/>
      <c r="P3"/>
      <c r="Q3"/>
      <c r="R3"/>
    </row>
    <row r="4" spans="2:18" s="17" customFormat="1" ht="18" x14ac:dyDescent="0.25">
      <c r="B4" s="36" t="s">
        <v>722</v>
      </c>
      <c r="C4" s="74"/>
      <c r="D4" s="62"/>
      <c r="E4" s="62"/>
      <c r="F4" s="74"/>
      <c r="G4" s="74"/>
      <c r="H4" s="74"/>
      <c r="I4" s="74"/>
      <c r="J4" s="74"/>
      <c r="K4" s="153"/>
      <c r="M4"/>
      <c r="N4"/>
      <c r="O4"/>
      <c r="P4"/>
      <c r="Q4"/>
      <c r="R4"/>
    </row>
    <row r="5" spans="2:18" s="17" customFormat="1" ht="15.75" x14ac:dyDescent="0.25">
      <c r="B5" s="6"/>
      <c r="C5" s="74"/>
      <c r="D5" s="6"/>
      <c r="E5" s="6"/>
      <c r="F5" s="74"/>
      <c r="G5" s="74"/>
      <c r="H5" s="74"/>
      <c r="I5" s="74"/>
      <c r="J5" s="74"/>
      <c r="K5" s="153"/>
      <c r="M5"/>
    </row>
    <row r="6" spans="2:18" s="17" customFormat="1" ht="15" customHeight="1" x14ac:dyDescent="0.25">
      <c r="B6" s="74"/>
      <c r="C6" s="74"/>
      <c r="D6" s="6"/>
      <c r="E6" s="6"/>
      <c r="F6" s="74"/>
      <c r="G6" s="74"/>
      <c r="H6" s="74"/>
      <c r="I6" s="74"/>
      <c r="J6" s="74"/>
      <c r="K6" s="44"/>
      <c r="L6" s="144"/>
    </row>
    <row r="7" spans="2:18" s="17" customFormat="1" ht="15.75" x14ac:dyDescent="0.25">
      <c r="B7" s="206" t="s">
        <v>3432</v>
      </c>
      <c r="C7" s="77"/>
      <c r="D7" s="206"/>
      <c r="E7" s="206"/>
      <c r="F7" s="77"/>
      <c r="G7" s="77"/>
      <c r="H7" s="74"/>
      <c r="I7" s="74"/>
      <c r="J7" s="74"/>
      <c r="K7" s="41"/>
      <c r="L7" s="144"/>
    </row>
    <row r="8" spans="2:18" s="17" customFormat="1" ht="15.75" x14ac:dyDescent="0.25">
      <c r="B8" s="1098" t="s">
        <v>3433</v>
      </c>
      <c r="C8" s="77"/>
      <c r="D8" s="206"/>
      <c r="E8" s="206"/>
      <c r="F8" s="77"/>
      <c r="G8" s="77"/>
      <c r="H8" s="74"/>
      <c r="I8" s="6"/>
      <c r="J8" s="6"/>
      <c r="K8" s="41" t="str">
        <f>Inhalt!$C$7</f>
        <v>V. OncoBox: N1.1.1 (231215)</v>
      </c>
      <c r="L8" s="144"/>
    </row>
    <row r="9" spans="2:18" s="17" customFormat="1" ht="15.75" x14ac:dyDescent="0.25">
      <c r="C9" s="74"/>
      <c r="D9" s="74"/>
      <c r="E9" s="74"/>
      <c r="F9" s="74"/>
      <c r="G9" s="74"/>
      <c r="H9" s="74"/>
      <c r="I9" s="6"/>
      <c r="J9" s="6"/>
      <c r="K9" s="41" t="str">
        <f>Inhalt!$C$8</f>
        <v>V. Spezifikation: N1.1.1 (231215)</v>
      </c>
      <c r="L9" s="144"/>
    </row>
    <row r="10" spans="2:18" s="17" customFormat="1" ht="33" customHeight="1" x14ac:dyDescent="0.25">
      <c r="C10" s="74"/>
      <c r="D10" s="74"/>
      <c r="E10" s="74"/>
      <c r="F10" s="74"/>
      <c r="G10" s="74"/>
      <c r="H10" s="74"/>
      <c r="I10" s="74"/>
      <c r="J10" s="74"/>
      <c r="K10" s="1272" t="s">
        <v>1735</v>
      </c>
      <c r="L10" s="1272"/>
      <c r="M10" s="1272"/>
    </row>
    <row r="11" spans="2:18" s="17" customFormat="1" x14ac:dyDescent="0.25">
      <c r="D11"/>
      <c r="E11"/>
      <c r="F11"/>
      <c r="G11"/>
      <c r="H11"/>
      <c r="I11" s="144"/>
      <c r="J11" s="144"/>
      <c r="L11" s="144"/>
    </row>
    <row r="12" spans="2:18" s="17" customFormat="1" x14ac:dyDescent="0.25">
      <c r="B12" s="84"/>
      <c r="D12"/>
      <c r="E12"/>
      <c r="F12"/>
      <c r="G12"/>
      <c r="H12"/>
      <c r="I12" s="144"/>
      <c r="J12" s="144"/>
      <c r="K12" s="144"/>
      <c r="L12" s="144"/>
    </row>
    <row r="13" spans="2:18" s="17" customFormat="1" x14ac:dyDescent="0.25">
      <c r="B13" s="237"/>
      <c r="C13" s="238"/>
      <c r="D13" s="239"/>
      <c r="E13" s="239"/>
      <c r="F13" s="239"/>
      <c r="G13" s="239"/>
      <c r="H13"/>
      <c r="I13" s="144"/>
      <c r="J13" s="144"/>
      <c r="K13" s="144"/>
      <c r="L13" s="144"/>
    </row>
    <row r="14" spans="2:18" s="17" customFormat="1" ht="18.75" customHeight="1" x14ac:dyDescent="0.25">
      <c r="B14" s="42" t="s">
        <v>3390</v>
      </c>
      <c r="C14" s="38"/>
      <c r="D14" s="38"/>
      <c r="E14" s="39"/>
      <c r="F14" s="39"/>
      <c r="G14" s="39"/>
      <c r="H14" s="40"/>
      <c r="I14" s="40"/>
      <c r="J14" s="40"/>
      <c r="K14" s="40"/>
      <c r="L14" s="13"/>
      <c r="M14"/>
    </row>
    <row r="15" spans="2:18" s="17" customFormat="1" ht="14.25" customHeight="1" x14ac:dyDescent="0.25">
      <c r="B15" s="2331" t="s">
        <v>936</v>
      </c>
      <c r="C15" s="2332"/>
      <c r="D15" s="2332"/>
      <c r="E15" s="2332"/>
      <c r="F15" s="345" t="s">
        <v>927</v>
      </c>
      <c r="G15" s="346" t="s">
        <v>923</v>
      </c>
      <c r="H15" s="2331" t="s">
        <v>928</v>
      </c>
      <c r="I15" s="2333"/>
      <c r="J15" s="2333"/>
      <c r="K15" s="2333"/>
      <c r="L15" s="2333"/>
      <c r="M15" s="2334"/>
    </row>
    <row r="16" spans="2:18" s="17" customFormat="1" ht="46.5" customHeight="1" x14ac:dyDescent="0.25">
      <c r="B16" s="1650" t="s">
        <v>961</v>
      </c>
      <c r="C16" s="1704"/>
      <c r="D16" s="1704"/>
      <c r="E16" s="2335"/>
      <c r="F16" s="468" t="s">
        <v>3429</v>
      </c>
      <c r="G16" s="469">
        <v>306</v>
      </c>
      <c r="H16" s="1197" t="s">
        <v>966</v>
      </c>
      <c r="I16" s="1659"/>
      <c r="J16" s="1659"/>
      <c r="K16" s="1659"/>
      <c r="L16" s="1659"/>
      <c r="M16" s="1659"/>
    </row>
    <row r="17" spans="2:18" s="17" customFormat="1" ht="23.45" customHeight="1" x14ac:dyDescent="0.25">
      <c r="B17" s="1650" t="s">
        <v>3434</v>
      </c>
      <c r="C17" s="1704"/>
      <c r="D17" s="1704"/>
      <c r="E17" s="2335"/>
      <c r="F17" s="468"/>
      <c r="G17" s="470">
        <v>96</v>
      </c>
      <c r="H17" s="2189"/>
      <c r="I17" s="2189"/>
      <c r="J17" s="2189"/>
      <c r="K17" s="2189"/>
      <c r="L17" s="2189"/>
      <c r="M17" s="2189"/>
    </row>
    <row r="18" spans="2:18" s="17" customFormat="1" ht="22.9" customHeight="1" x14ac:dyDescent="0.25">
      <c r="B18" s="1650" t="s">
        <v>963</v>
      </c>
      <c r="C18" s="2339"/>
      <c r="D18" s="2339"/>
      <c r="E18" s="2340"/>
      <c r="F18" s="468"/>
      <c r="G18" s="470">
        <v>0</v>
      </c>
      <c r="H18" s="1197" t="s">
        <v>3435</v>
      </c>
      <c r="I18" s="1197"/>
      <c r="J18" s="1197"/>
      <c r="K18" s="1197"/>
      <c r="L18" s="1197"/>
      <c r="M18" s="1197"/>
    </row>
    <row r="19" spans="2:18" s="17" customFormat="1" ht="33" customHeight="1" x14ac:dyDescent="0.25">
      <c r="B19" s="2336" t="s">
        <v>962</v>
      </c>
      <c r="C19" s="2337"/>
      <c r="D19" s="2337"/>
      <c r="E19" s="2338"/>
      <c r="F19" s="468" t="s">
        <v>3436</v>
      </c>
      <c r="G19" s="470">
        <v>55</v>
      </c>
      <c r="H19" s="1197" t="s">
        <v>3437</v>
      </c>
      <c r="I19" s="1659"/>
      <c r="J19" s="1659"/>
      <c r="K19" s="1659"/>
      <c r="L19" s="1659"/>
      <c r="M19" s="1659"/>
    </row>
    <row r="20" spans="2:18" s="17" customFormat="1" ht="42.6" customHeight="1" x14ac:dyDescent="0.25">
      <c r="B20" s="1650" t="s">
        <v>3438</v>
      </c>
      <c r="C20" s="2243"/>
      <c r="D20" s="2243"/>
      <c r="E20" s="2244"/>
      <c r="F20" s="471" t="s">
        <v>933</v>
      </c>
      <c r="G20" s="470">
        <v>9</v>
      </c>
      <c r="H20" s="1197" t="s">
        <v>3439</v>
      </c>
      <c r="I20" s="1197"/>
      <c r="J20" s="1197"/>
      <c r="K20" s="1197"/>
      <c r="L20" s="1197"/>
      <c r="M20" s="1197"/>
    </row>
    <row r="21" spans="2:18" s="17" customFormat="1" ht="23.45" customHeight="1" x14ac:dyDescent="0.25">
      <c r="B21" s="1650" t="s">
        <v>3440</v>
      </c>
      <c r="C21" s="2243"/>
      <c r="D21" s="2243"/>
      <c r="E21" s="2244"/>
      <c r="F21" s="472" t="s">
        <v>931</v>
      </c>
      <c r="G21" s="470">
        <v>3</v>
      </c>
      <c r="H21" s="1197" t="s">
        <v>965</v>
      </c>
      <c r="I21" s="1659"/>
      <c r="J21" s="1659"/>
      <c r="K21" s="1659"/>
      <c r="L21" s="1659"/>
      <c r="M21" s="1659"/>
    </row>
    <row r="22" spans="2:18" s="17" customFormat="1" ht="29.25" customHeight="1" x14ac:dyDescent="0.25">
      <c r="B22" s="1650" t="s">
        <v>3441</v>
      </c>
      <c r="C22" s="1704"/>
      <c r="D22" s="1704"/>
      <c r="E22" s="2335"/>
      <c r="F22" s="472" t="s">
        <v>930</v>
      </c>
      <c r="G22" s="473">
        <v>17</v>
      </c>
      <c r="H22" s="1197" t="s">
        <v>965</v>
      </c>
      <c r="I22" s="1659"/>
      <c r="J22" s="1659"/>
      <c r="K22" s="1659"/>
      <c r="L22" s="1659"/>
      <c r="M22" s="1659"/>
    </row>
    <row r="23" spans="2:18" s="17" customFormat="1" ht="28.5" customHeight="1" x14ac:dyDescent="0.25">
      <c r="B23" s="1650" t="s">
        <v>3442</v>
      </c>
      <c r="C23" s="1704"/>
      <c r="D23" s="1704"/>
      <c r="E23" s="2335"/>
      <c r="F23" s="386" t="s">
        <v>1216</v>
      </c>
      <c r="G23" s="401">
        <v>22</v>
      </c>
      <c r="H23" s="1197"/>
      <c r="I23" s="1659"/>
      <c r="J23" s="1659"/>
      <c r="K23" s="1659"/>
      <c r="L23" s="1659"/>
      <c r="M23" s="1659"/>
    </row>
    <row r="24" spans="2:18" s="17" customFormat="1" ht="72.599999999999994" customHeight="1" x14ac:dyDescent="0.25">
      <c r="B24" s="1650" t="s">
        <v>964</v>
      </c>
      <c r="C24" s="1704"/>
      <c r="D24" s="1704"/>
      <c r="E24" s="2335"/>
      <c r="F24" s="468" t="s">
        <v>2622</v>
      </c>
      <c r="G24" s="470">
        <v>58</v>
      </c>
      <c r="H24" s="1197" t="s">
        <v>976</v>
      </c>
      <c r="I24" s="1659"/>
      <c r="J24" s="1659"/>
      <c r="K24" s="1659"/>
      <c r="L24" s="1659"/>
      <c r="M24" s="1659"/>
    </row>
    <row r="25" spans="2:18" s="17" customFormat="1" ht="27.6" customHeight="1" x14ac:dyDescent="0.25">
      <c r="B25" s="2346" t="s">
        <v>3397</v>
      </c>
      <c r="C25" s="2347"/>
      <c r="D25" s="2347"/>
      <c r="E25" s="2348"/>
      <c r="F25" s="352"/>
      <c r="G25" s="357">
        <v>210</v>
      </c>
      <c r="H25" s="2189"/>
      <c r="I25" s="2189"/>
      <c r="J25" s="2189"/>
      <c r="K25" s="2189"/>
      <c r="L25" s="2189"/>
      <c r="M25" s="2189"/>
    </row>
    <row r="26" spans="2:18" s="17" customFormat="1" ht="12" customHeight="1" x14ac:dyDescent="0.25">
      <c r="B26" s="45"/>
      <c r="C26" s="45"/>
      <c r="D26" s="45"/>
      <c r="E26" s="45"/>
      <c r="F26" s="45"/>
      <c r="G26" s="45"/>
      <c r="H26" s="45"/>
      <c r="I26" s="45"/>
      <c r="J26" s="45"/>
      <c r="K26" s="45"/>
      <c r="L26" s="45"/>
      <c r="M26" s="45"/>
    </row>
    <row r="27" spans="2:18" s="17" customFormat="1" ht="12.75" customHeight="1" x14ac:dyDescent="0.25">
      <c r="B27" s="43" t="s">
        <v>3398</v>
      </c>
      <c r="C27" s="45"/>
      <c r="D27" s="45"/>
      <c r="E27" s="45"/>
      <c r="F27" s="45"/>
      <c r="G27" s="45"/>
      <c r="H27" s="45"/>
      <c r="I27" s="45"/>
      <c r="J27" s="45"/>
      <c r="K27" s="45"/>
      <c r="L27" s="45"/>
      <c r="M27" s="45"/>
    </row>
    <row r="28" spans="2:18" s="17" customFormat="1" ht="39.75" customHeight="1" x14ac:dyDescent="0.25">
      <c r="B28" s="2341" t="s">
        <v>940</v>
      </c>
      <c r="C28" s="2342"/>
      <c r="D28" s="2342"/>
      <c r="E28" s="2343"/>
      <c r="F28" s="2341" t="s">
        <v>949</v>
      </c>
      <c r="G28" s="2342"/>
      <c r="H28" s="2342"/>
      <c r="I28" s="2342"/>
      <c r="J28" s="2342"/>
      <c r="K28" s="2342"/>
      <c r="L28" s="2342"/>
      <c r="M28" s="2343"/>
    </row>
    <row r="29" spans="2:18" s="17" customFormat="1" ht="36" customHeight="1" x14ac:dyDescent="0.25">
      <c r="B29" s="1650" t="s">
        <v>3443</v>
      </c>
      <c r="C29" s="2344"/>
      <c r="D29" s="2344"/>
      <c r="E29" s="2345"/>
      <c r="F29" s="1650" t="s">
        <v>1217</v>
      </c>
      <c r="G29" s="2344"/>
      <c r="H29" s="2344"/>
      <c r="I29" s="2344"/>
      <c r="J29" s="2344"/>
      <c r="K29" s="2344"/>
      <c r="L29" s="2344"/>
      <c r="M29" s="2345"/>
      <c r="N29" s="321"/>
      <c r="O29" s="321"/>
      <c r="P29" s="321"/>
      <c r="Q29" s="321"/>
      <c r="R29" s="321"/>
    </row>
    <row r="30" spans="2:18" s="17" customFormat="1" ht="42" customHeight="1" x14ac:dyDescent="0.25">
      <c r="B30" s="1650" t="s">
        <v>3444</v>
      </c>
      <c r="C30" s="2344"/>
      <c r="D30" s="2344"/>
      <c r="E30" s="2345"/>
      <c r="F30" s="1650" t="s">
        <v>2593</v>
      </c>
      <c r="G30" s="2344"/>
      <c r="H30" s="2344"/>
      <c r="I30" s="2344"/>
      <c r="J30" s="2344"/>
      <c r="K30" s="2344"/>
      <c r="L30" s="2344"/>
      <c r="M30" s="2345"/>
      <c r="N30" s="578"/>
      <c r="O30" s="578"/>
      <c r="P30" s="578"/>
      <c r="Q30" s="578"/>
      <c r="R30" s="578"/>
    </row>
    <row r="31" spans="2:18" s="17" customFormat="1" ht="36.6" customHeight="1" x14ac:dyDescent="0.25">
      <c r="B31" s="1650" t="s">
        <v>3445</v>
      </c>
      <c r="C31" s="2344"/>
      <c r="D31" s="2344"/>
      <c r="E31" s="2345"/>
      <c r="F31" s="1650" t="s">
        <v>2594</v>
      </c>
      <c r="G31" s="2344"/>
      <c r="H31" s="2344"/>
      <c r="I31" s="2344"/>
      <c r="J31" s="2344"/>
      <c r="K31" s="2344"/>
      <c r="L31" s="2344"/>
      <c r="M31" s="2345"/>
      <c r="N31" s="321"/>
      <c r="O31" s="321"/>
      <c r="P31" s="321"/>
      <c r="Q31" s="321"/>
      <c r="R31" s="321"/>
    </row>
    <row r="32" spans="2:18" s="17" customFormat="1" ht="9" customHeight="1" x14ac:dyDescent="0.25">
      <c r="B32" s="44"/>
      <c r="C32" s="44"/>
      <c r="D32" s="44"/>
      <c r="E32" s="98"/>
      <c r="F32" s="98"/>
      <c r="G32" s="98"/>
      <c r="H32" s="44"/>
      <c r="I32" s="45"/>
      <c r="J32" s="45"/>
      <c r="K32" s="45"/>
      <c r="L32" s="45"/>
      <c r="M32" s="18"/>
    </row>
    <row r="33" spans="2:13" x14ac:dyDescent="0.25">
      <c r="B33" s="2173" t="s">
        <v>969</v>
      </c>
      <c r="C33" s="2173"/>
      <c r="D33" s="2173"/>
      <c r="E33" s="2173"/>
      <c r="F33" s="2173"/>
      <c r="G33" s="2173"/>
      <c r="H33" s="2173"/>
      <c r="I33" s="2173"/>
      <c r="J33" s="2173"/>
      <c r="K33" s="2173"/>
      <c r="L33" s="2173"/>
    </row>
    <row r="34" spans="2:13" ht="4.5" customHeight="1" x14ac:dyDescent="0.25">
      <c r="B34" s="44"/>
      <c r="C34" s="219"/>
      <c r="D34" s="219"/>
      <c r="E34" s="219"/>
      <c r="F34" s="219"/>
      <c r="G34" s="219"/>
      <c r="H34" s="219"/>
      <c r="I34" s="219"/>
      <c r="J34" s="219"/>
      <c r="K34" s="219"/>
      <c r="L34" s="219"/>
    </row>
    <row r="35" spans="2:13" ht="79.5" customHeight="1" x14ac:dyDescent="0.25">
      <c r="B35" s="46" t="s">
        <v>266</v>
      </c>
      <c r="C35" s="364" t="s">
        <v>260</v>
      </c>
      <c r="D35" s="46" t="s">
        <v>3404</v>
      </c>
      <c r="E35" s="46" t="s">
        <v>267</v>
      </c>
      <c r="F35" s="46" t="s">
        <v>925</v>
      </c>
      <c r="G35" s="46" t="s">
        <v>268</v>
      </c>
      <c r="H35" s="46" t="s">
        <v>269</v>
      </c>
      <c r="I35" s="46" t="s">
        <v>270</v>
      </c>
      <c r="J35" s="46" t="s">
        <v>968</v>
      </c>
      <c r="K35" s="347"/>
      <c r="L35" s="241"/>
    </row>
    <row r="36" spans="2:13" x14ac:dyDescent="0.25">
      <c r="B36" s="360">
        <v>37323</v>
      </c>
      <c r="C36" s="361">
        <v>40800</v>
      </c>
      <c r="D36" s="362" t="s">
        <v>45</v>
      </c>
      <c r="E36" s="363">
        <v>1</v>
      </c>
      <c r="F36" s="363">
        <v>7</v>
      </c>
      <c r="G36" s="364">
        <v>0</v>
      </c>
      <c r="H36" s="363">
        <f>210-E36+1</f>
        <v>210</v>
      </c>
      <c r="I36" s="365">
        <f>(H36-G36)/H36</f>
        <v>1</v>
      </c>
      <c r="J36" s="365">
        <f>I36</f>
        <v>1</v>
      </c>
      <c r="K36" s="359"/>
      <c r="L36" s="342"/>
      <c r="M36" s="343"/>
    </row>
    <row r="37" spans="2:13" x14ac:dyDescent="0.25">
      <c r="B37" s="360">
        <v>129812</v>
      </c>
      <c r="C37" s="361">
        <v>40870</v>
      </c>
      <c r="D37" s="362" t="s">
        <v>45</v>
      </c>
      <c r="E37" s="363">
        <v>2</v>
      </c>
      <c r="F37" s="363">
        <v>19</v>
      </c>
      <c r="G37" s="364">
        <v>0</v>
      </c>
      <c r="H37" s="363">
        <f t="shared" ref="H37:H42" si="0">210-E37+1</f>
        <v>209</v>
      </c>
      <c r="I37" s="365">
        <f t="shared" ref="I37:I42" si="1">(H37-G37)/H37</f>
        <v>1</v>
      </c>
      <c r="J37" s="365">
        <f t="shared" ref="J37:J42" si="2">I37*J36</f>
        <v>1</v>
      </c>
      <c r="K37" s="359"/>
      <c r="L37" s="342"/>
      <c r="M37" s="343"/>
    </row>
    <row r="38" spans="2:13" x14ac:dyDescent="0.25">
      <c r="B38" s="360">
        <v>128793</v>
      </c>
      <c r="C38" s="361">
        <v>40680</v>
      </c>
      <c r="D38" s="366" t="s">
        <v>22</v>
      </c>
      <c r="E38" s="363">
        <v>3</v>
      </c>
      <c r="F38" s="363">
        <v>28</v>
      </c>
      <c r="G38" s="363">
        <v>1</v>
      </c>
      <c r="H38" s="363">
        <f t="shared" si="0"/>
        <v>208</v>
      </c>
      <c r="I38" s="365">
        <f t="shared" si="1"/>
        <v>0.99519230769230771</v>
      </c>
      <c r="J38" s="365">
        <f t="shared" si="2"/>
        <v>0.99519230769230771</v>
      </c>
      <c r="K38" s="359"/>
      <c r="L38" s="342"/>
      <c r="M38" s="343"/>
    </row>
    <row r="39" spans="2:13" x14ac:dyDescent="0.25">
      <c r="B39" s="360">
        <v>13798</v>
      </c>
      <c r="C39" s="361">
        <v>40114</v>
      </c>
      <c r="D39" s="367" t="s">
        <v>46</v>
      </c>
      <c r="E39" s="363">
        <v>4</v>
      </c>
      <c r="F39" s="363">
        <v>41</v>
      </c>
      <c r="G39" s="363">
        <v>0</v>
      </c>
      <c r="H39" s="363">
        <f t="shared" si="0"/>
        <v>207</v>
      </c>
      <c r="I39" s="365">
        <f t="shared" si="1"/>
        <v>1</v>
      </c>
      <c r="J39" s="365">
        <f t="shared" si="2"/>
        <v>0.99519230769230771</v>
      </c>
      <c r="K39" s="359"/>
      <c r="L39" s="342"/>
      <c r="M39" s="343"/>
    </row>
    <row r="40" spans="2:13" x14ac:dyDescent="0.25">
      <c r="B40" s="360">
        <v>378921</v>
      </c>
      <c r="C40" s="361">
        <v>40385</v>
      </c>
      <c r="D40" s="367" t="s">
        <v>46</v>
      </c>
      <c r="E40" s="46">
        <v>5</v>
      </c>
      <c r="F40" s="177">
        <v>44</v>
      </c>
      <c r="G40" s="363">
        <v>0</v>
      </c>
      <c r="H40" s="363">
        <f t="shared" si="0"/>
        <v>206</v>
      </c>
      <c r="I40" s="365">
        <f t="shared" si="1"/>
        <v>1</v>
      </c>
      <c r="J40" s="365">
        <f t="shared" si="2"/>
        <v>0.99519230769230771</v>
      </c>
      <c r="K40" s="359"/>
      <c r="L40" s="342"/>
      <c r="M40" s="343"/>
    </row>
    <row r="41" spans="2:13" ht="15" customHeight="1" x14ac:dyDescent="0.25">
      <c r="B41" s="360">
        <v>39321</v>
      </c>
      <c r="C41" s="361">
        <v>40479</v>
      </c>
      <c r="D41" s="367" t="s">
        <v>46</v>
      </c>
      <c r="E41" s="46">
        <v>6</v>
      </c>
      <c r="F41" s="46">
        <v>48</v>
      </c>
      <c r="G41" s="363">
        <v>0</v>
      </c>
      <c r="H41" s="363">
        <f t="shared" si="0"/>
        <v>205</v>
      </c>
      <c r="I41" s="365">
        <f t="shared" si="1"/>
        <v>1</v>
      </c>
      <c r="J41" s="365">
        <f t="shared" si="2"/>
        <v>0.99519230769230771</v>
      </c>
      <c r="K41" s="359"/>
      <c r="L41" s="342"/>
      <c r="M41" s="358"/>
    </row>
    <row r="42" spans="2:13" x14ac:dyDescent="0.25">
      <c r="B42" s="360">
        <v>391321</v>
      </c>
      <c r="C42" s="361">
        <v>40795</v>
      </c>
      <c r="D42" s="367" t="s">
        <v>46</v>
      </c>
      <c r="E42" s="46">
        <v>7</v>
      </c>
      <c r="F42" s="46">
        <v>63</v>
      </c>
      <c r="G42" s="363">
        <v>0</v>
      </c>
      <c r="H42" s="363">
        <f t="shared" si="0"/>
        <v>204</v>
      </c>
      <c r="I42" s="365">
        <f t="shared" si="1"/>
        <v>1</v>
      </c>
      <c r="J42" s="365">
        <f t="shared" si="2"/>
        <v>0.99519230769230771</v>
      </c>
      <c r="K42" s="359"/>
      <c r="L42" s="342"/>
      <c r="M42" s="358"/>
    </row>
    <row r="43" spans="2:13" x14ac:dyDescent="0.25">
      <c r="B43" s="368" t="s">
        <v>259</v>
      </c>
      <c r="C43" s="368" t="s">
        <v>259</v>
      </c>
      <c r="D43" s="368" t="s">
        <v>259</v>
      </c>
      <c r="E43" s="368" t="s">
        <v>259</v>
      </c>
      <c r="F43" s="368" t="s">
        <v>259</v>
      </c>
      <c r="G43" s="368" t="s">
        <v>259</v>
      </c>
      <c r="H43" s="368" t="s">
        <v>259</v>
      </c>
      <c r="I43" s="368" t="s">
        <v>259</v>
      </c>
      <c r="J43" s="368" t="s">
        <v>259</v>
      </c>
      <c r="K43" s="359"/>
      <c r="L43" s="342"/>
      <c r="M43" s="358"/>
    </row>
    <row r="44" spans="2:13" x14ac:dyDescent="0.25">
      <c r="B44" s="368" t="s">
        <v>259</v>
      </c>
      <c r="C44" s="368" t="s">
        <v>259</v>
      </c>
      <c r="D44" s="368" t="s">
        <v>259</v>
      </c>
      <c r="E44" s="368" t="s">
        <v>259</v>
      </c>
      <c r="F44" s="368" t="s">
        <v>259</v>
      </c>
      <c r="G44" s="368" t="s">
        <v>259</v>
      </c>
      <c r="H44" s="368" t="s">
        <v>259</v>
      </c>
      <c r="I44" s="368" t="s">
        <v>259</v>
      </c>
      <c r="J44" s="368" t="s">
        <v>259</v>
      </c>
      <c r="K44" s="359"/>
      <c r="L44" s="342"/>
      <c r="M44" s="358"/>
    </row>
    <row r="45" spans="2:13" x14ac:dyDescent="0.25">
      <c r="B45" s="368" t="s">
        <v>259</v>
      </c>
      <c r="C45" s="368" t="s">
        <v>259</v>
      </c>
      <c r="D45" s="368" t="s">
        <v>259</v>
      </c>
      <c r="E45" s="368" t="s">
        <v>259</v>
      </c>
      <c r="F45" s="368" t="s">
        <v>259</v>
      </c>
      <c r="G45" s="368" t="s">
        <v>259</v>
      </c>
      <c r="H45" s="368" t="s">
        <v>259</v>
      </c>
      <c r="I45" s="368" t="s">
        <v>259</v>
      </c>
      <c r="J45" s="368" t="s">
        <v>259</v>
      </c>
      <c r="K45" s="359"/>
      <c r="L45" s="342"/>
      <c r="M45" s="358"/>
    </row>
    <row r="46" spans="2:13" x14ac:dyDescent="0.25">
      <c r="B46" s="360">
        <v>47328402</v>
      </c>
      <c r="C46" s="361">
        <v>39909</v>
      </c>
      <c r="D46" s="362" t="s">
        <v>45</v>
      </c>
      <c r="E46" s="363">
        <v>197</v>
      </c>
      <c r="F46" s="46">
        <v>1150</v>
      </c>
      <c r="G46" s="364">
        <v>0</v>
      </c>
      <c r="H46" s="363">
        <f>210-E46+1</f>
        <v>14</v>
      </c>
      <c r="I46" s="365">
        <f>(H46-G46)/H46</f>
        <v>1</v>
      </c>
      <c r="J46" s="365">
        <v>0.8214313363909781</v>
      </c>
      <c r="K46" s="359"/>
      <c r="L46" s="342"/>
      <c r="M46" s="358"/>
    </row>
    <row r="47" spans="2:13" x14ac:dyDescent="0.25">
      <c r="B47" s="360">
        <v>237498</v>
      </c>
      <c r="C47" s="361">
        <v>39938</v>
      </c>
      <c r="D47" s="362" t="s">
        <v>45</v>
      </c>
      <c r="E47" s="363">
        <v>198</v>
      </c>
      <c r="F47" s="46">
        <v>1156</v>
      </c>
      <c r="G47" s="364">
        <v>0</v>
      </c>
      <c r="H47" s="363">
        <f>210-E47+1</f>
        <v>13</v>
      </c>
      <c r="I47" s="365">
        <f>(H47-G47)/H47</f>
        <v>1</v>
      </c>
      <c r="J47" s="365">
        <f>I47*J46</f>
        <v>0.8214313363909781</v>
      </c>
    </row>
    <row r="48" spans="2:13" x14ac:dyDescent="0.25">
      <c r="B48" s="360">
        <v>5705</v>
      </c>
      <c r="C48" s="361">
        <v>39878</v>
      </c>
      <c r="D48" s="362" t="s">
        <v>45</v>
      </c>
      <c r="E48" s="363">
        <v>199</v>
      </c>
      <c r="F48" s="46">
        <v>1167</v>
      </c>
      <c r="G48" s="364">
        <v>0</v>
      </c>
      <c r="H48" s="363">
        <f>210-E48+1</f>
        <v>12</v>
      </c>
      <c r="I48" s="365">
        <f>(H48-G48)/H48</f>
        <v>1</v>
      </c>
      <c r="J48" s="365">
        <f>I48*J47</f>
        <v>0.8214313363909781</v>
      </c>
    </row>
    <row r="49" spans="2:10" x14ac:dyDescent="0.25">
      <c r="B49" s="360">
        <v>4703</v>
      </c>
      <c r="C49" s="361">
        <v>39868</v>
      </c>
      <c r="D49" s="362" t="s">
        <v>45</v>
      </c>
      <c r="E49" s="363">
        <v>200</v>
      </c>
      <c r="F49" s="46">
        <v>1177</v>
      </c>
      <c r="G49" s="364">
        <v>0</v>
      </c>
      <c r="H49" s="363">
        <f>210-E49+1</f>
        <v>11</v>
      </c>
      <c r="I49" s="365">
        <f>(H49-G49)/H49</f>
        <v>1</v>
      </c>
      <c r="J49" s="365">
        <f>I49*J48</f>
        <v>0.8214313363909781</v>
      </c>
    </row>
    <row r="50" spans="2:10" x14ac:dyDescent="0.25">
      <c r="B50" s="360">
        <v>5795834</v>
      </c>
      <c r="C50" s="361">
        <v>40081</v>
      </c>
      <c r="D50" s="366" t="s">
        <v>22</v>
      </c>
      <c r="E50" s="46">
        <v>201</v>
      </c>
      <c r="F50" s="46">
        <v>1179</v>
      </c>
      <c r="G50" s="363">
        <v>1</v>
      </c>
      <c r="H50" s="363">
        <f>210-E50+1</f>
        <v>10</v>
      </c>
      <c r="I50" s="365">
        <f>(H50-G50)/H50</f>
        <v>0.9</v>
      </c>
      <c r="J50" s="365">
        <f>I50*J49</f>
        <v>0.73928820275188034</v>
      </c>
    </row>
    <row r="51" spans="2:10" x14ac:dyDescent="0.25">
      <c r="B51" s="368" t="s">
        <v>259</v>
      </c>
      <c r="C51" s="368" t="s">
        <v>259</v>
      </c>
      <c r="D51" s="368" t="s">
        <v>259</v>
      </c>
      <c r="E51" s="368" t="s">
        <v>259</v>
      </c>
      <c r="F51" s="368" t="s">
        <v>259</v>
      </c>
      <c r="G51" s="368" t="s">
        <v>259</v>
      </c>
      <c r="H51" s="368" t="s">
        <v>259</v>
      </c>
      <c r="I51" s="368" t="s">
        <v>259</v>
      </c>
      <c r="J51" s="368" t="s">
        <v>259</v>
      </c>
    </row>
    <row r="52" spans="2:10" x14ac:dyDescent="0.25">
      <c r="B52" s="368" t="s">
        <v>259</v>
      </c>
      <c r="C52" s="368" t="s">
        <v>259</v>
      </c>
      <c r="D52" s="368" t="s">
        <v>259</v>
      </c>
      <c r="E52" s="368" t="s">
        <v>259</v>
      </c>
      <c r="F52" s="368" t="s">
        <v>259</v>
      </c>
      <c r="G52" s="368" t="s">
        <v>259</v>
      </c>
      <c r="H52" s="368" t="s">
        <v>259</v>
      </c>
      <c r="I52" s="368" t="s">
        <v>259</v>
      </c>
      <c r="J52" s="368" t="s">
        <v>259</v>
      </c>
    </row>
    <row r="53" spans="2:10" x14ac:dyDescent="0.25">
      <c r="B53" s="368" t="s">
        <v>259</v>
      </c>
      <c r="C53" s="368" t="s">
        <v>259</v>
      </c>
      <c r="D53" s="368" t="s">
        <v>259</v>
      </c>
      <c r="E53" s="368" t="s">
        <v>259</v>
      </c>
      <c r="F53" s="368" t="s">
        <v>259</v>
      </c>
      <c r="G53" s="368" t="s">
        <v>259</v>
      </c>
      <c r="H53" s="368" t="s">
        <v>259</v>
      </c>
      <c r="I53" s="368" t="s">
        <v>259</v>
      </c>
      <c r="J53" s="368" t="s">
        <v>259</v>
      </c>
    </row>
    <row r="54" spans="2:10" x14ac:dyDescent="0.25">
      <c r="B54" s="360">
        <v>3089909</v>
      </c>
      <c r="C54" s="361">
        <v>39826</v>
      </c>
      <c r="D54" s="362" t="s">
        <v>45</v>
      </c>
      <c r="E54" s="363">
        <v>208</v>
      </c>
      <c r="F54" s="363">
        <v>1233</v>
      </c>
      <c r="G54" s="364">
        <v>0</v>
      </c>
      <c r="H54" s="363">
        <f>210-E54+1</f>
        <v>3</v>
      </c>
      <c r="I54" s="365">
        <f>(H54-G54)/H54</f>
        <v>1</v>
      </c>
      <c r="J54" s="365">
        <v>0.73928820275188034</v>
      </c>
    </row>
    <row r="55" spans="2:10" x14ac:dyDescent="0.25">
      <c r="B55" s="360">
        <v>3623909</v>
      </c>
      <c r="C55" s="361">
        <v>39883</v>
      </c>
      <c r="D55" s="362" t="s">
        <v>45</v>
      </c>
      <c r="E55" s="363">
        <v>209</v>
      </c>
      <c r="F55" s="363">
        <v>1344</v>
      </c>
      <c r="G55" s="364">
        <v>0</v>
      </c>
      <c r="H55" s="363">
        <f>210-E55+1</f>
        <v>2</v>
      </c>
      <c r="I55" s="365">
        <f>(H55-G55)/H55</f>
        <v>1</v>
      </c>
      <c r="J55" s="365">
        <f>I55*J54</f>
        <v>0.73928820275188034</v>
      </c>
    </row>
    <row r="56" spans="2:10" x14ac:dyDescent="0.25">
      <c r="B56" s="360">
        <v>3295609</v>
      </c>
      <c r="C56" s="361">
        <v>39849</v>
      </c>
      <c r="D56" s="362" t="s">
        <v>45</v>
      </c>
      <c r="E56" s="363">
        <v>210</v>
      </c>
      <c r="F56" s="363">
        <v>1376</v>
      </c>
      <c r="G56" s="364">
        <v>0</v>
      </c>
      <c r="H56" s="363">
        <f>210-E56+1</f>
        <v>1</v>
      </c>
      <c r="I56" s="365">
        <f>(H56-G56)/H56</f>
        <v>1</v>
      </c>
      <c r="J56" s="365">
        <f>I56*J55</f>
        <v>0.73928820275188034</v>
      </c>
    </row>
  </sheetData>
  <sheetProtection algorithmName="SHA-512" hashValue="iQKwhmt1uTmGdSWaPBUTXcC8SdR1zmLSa1cQZ1QVbxbzi7BZbU1Maedwn3PUS0EG4z0gTBwa+ytHnkV3Sq0f9Q==" saltValue="90SJugK1A6tXkvg5Yz9l2g==" spinCount="100000" sheet="1" objects="1" scenarios="1"/>
  <customSheetViews>
    <customSheetView guid="{6425AD40-BB5F-4DDC-B7E5-93EC90B05160}" showGridLines="0">
      <selection activeCell="H25" sqref="H25:M2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H25" sqref="H25:M25"/>
      <pageMargins left="7.874015748031496E-2" right="7.874015748031496E-2" top="0.15748031496062992" bottom="0.31496062992125984" header="0.31496062992125984" footer="0.15748031496062992"/>
      <pageSetup paperSize="9" orientation="landscape" r:id="rId3"/>
    </customSheetView>
  </customSheetViews>
  <mergeCells count="32">
    <mergeCell ref="B20:E20"/>
    <mergeCell ref="H20:M20"/>
    <mergeCell ref="B33:L33"/>
    <mergeCell ref="B28:E28"/>
    <mergeCell ref="B29:E29"/>
    <mergeCell ref="B30:E30"/>
    <mergeCell ref="B31:E31"/>
    <mergeCell ref="F28:M28"/>
    <mergeCell ref="H23:M23"/>
    <mergeCell ref="B24:E24"/>
    <mergeCell ref="H24:M24"/>
    <mergeCell ref="B25:E25"/>
    <mergeCell ref="H25:M25"/>
    <mergeCell ref="F29:M29"/>
    <mergeCell ref="F31:M31"/>
    <mergeCell ref="F30:M30"/>
    <mergeCell ref="B21:E21"/>
    <mergeCell ref="H21:M21"/>
    <mergeCell ref="B22:E22"/>
    <mergeCell ref="H22:M22"/>
    <mergeCell ref="B23:E23"/>
    <mergeCell ref="B19:E19"/>
    <mergeCell ref="H19:M19"/>
    <mergeCell ref="B17:E17"/>
    <mergeCell ref="B18:E18"/>
    <mergeCell ref="H18:M18"/>
    <mergeCell ref="H17:M17"/>
    <mergeCell ref="K10:M10"/>
    <mergeCell ref="B15:E15"/>
    <mergeCell ref="H15:M15"/>
    <mergeCell ref="B16:E16"/>
    <mergeCell ref="H16:M16"/>
  </mergeCells>
  <hyperlinks>
    <hyperlink ref="K10" location="Inhalt!A1" display="Zurück zum Inhaltsverzeichnis" xr:uid="{00000000-0004-0000-3D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27"/>
  <dimension ref="A1:DJ139"/>
  <sheetViews>
    <sheetView workbookViewId="0"/>
  </sheetViews>
  <sheetFormatPr baseColWidth="10" defaultColWidth="9.140625" defaultRowHeight="15" x14ac:dyDescent="0.25"/>
  <cols>
    <col min="2" max="2" width="6.140625" customWidth="1"/>
    <col min="3" max="113" width="1.140625" customWidth="1"/>
  </cols>
  <sheetData>
    <row r="1" spans="2:114" x14ac:dyDescent="0.25">
      <c r="B1" s="36"/>
    </row>
    <row r="2" spans="2:114" ht="18.75" x14ac:dyDescent="0.3">
      <c r="B2" s="3"/>
      <c r="C2" s="4"/>
      <c r="D2" s="4"/>
      <c r="E2" s="4"/>
      <c r="F2" s="4"/>
      <c r="G2" s="4"/>
    </row>
    <row r="3" spans="2:114" ht="18" x14ac:dyDescent="0.25">
      <c r="B3" s="62" t="s">
        <v>1239</v>
      </c>
      <c r="C3" s="74"/>
      <c r="D3" s="62"/>
      <c r="E3" s="74"/>
      <c r="F3" s="62"/>
      <c r="G3" s="62"/>
      <c r="H3" s="62"/>
      <c r="I3" s="74"/>
      <c r="J3" s="74"/>
      <c r="K3" s="74"/>
    </row>
    <row r="4" spans="2:114" ht="18" x14ac:dyDescent="0.25">
      <c r="B4" s="150" t="s">
        <v>722</v>
      </c>
      <c r="C4" s="74"/>
      <c r="D4" s="62"/>
      <c r="E4" s="62"/>
      <c r="F4" s="74"/>
      <c r="G4" s="74"/>
      <c r="H4" s="74"/>
      <c r="I4" s="74"/>
      <c r="J4" s="74"/>
      <c r="K4" s="153"/>
    </row>
    <row r="5" spans="2:114" ht="15.75" x14ac:dyDescent="0.25">
      <c r="B5" s="6"/>
      <c r="C5" s="74"/>
      <c r="D5" s="6"/>
      <c r="E5" s="6"/>
      <c r="F5" s="74"/>
      <c r="G5" s="74"/>
      <c r="H5" s="74"/>
      <c r="I5" s="74"/>
      <c r="J5" s="74"/>
      <c r="K5" s="153"/>
    </row>
    <row r="6" spans="2:114" ht="15.75" x14ac:dyDescent="0.25">
      <c r="C6" s="77"/>
      <c r="D6" s="206"/>
      <c r="E6" s="206"/>
      <c r="F6" s="77"/>
      <c r="G6" s="74"/>
      <c r="H6" s="74"/>
      <c r="I6" s="74"/>
      <c r="J6" s="74"/>
      <c r="K6" s="44"/>
      <c r="L6" s="144"/>
    </row>
    <row r="7" spans="2:114" ht="15.75" x14ac:dyDescent="0.25">
      <c r="B7" s="206" t="s">
        <v>3446</v>
      </c>
      <c r="C7" s="77"/>
      <c r="D7" s="206"/>
      <c r="E7" s="206"/>
      <c r="F7" s="77"/>
      <c r="AA7" s="17"/>
      <c r="AB7" s="17"/>
      <c r="AC7" s="17"/>
      <c r="AD7" s="17"/>
      <c r="AE7" s="17"/>
      <c r="AT7" s="17"/>
      <c r="CM7" s="41"/>
      <c r="CN7" s="529"/>
      <c r="CO7" s="74"/>
      <c r="CP7" s="74"/>
      <c r="CQ7" s="74"/>
      <c r="CR7" s="74"/>
      <c r="CS7" s="74"/>
      <c r="CT7" s="74"/>
      <c r="CU7" s="74"/>
      <c r="CV7" s="74"/>
      <c r="CW7" s="74"/>
      <c r="CX7" s="74"/>
      <c r="CY7" s="74"/>
      <c r="CZ7" s="74"/>
      <c r="DA7" s="74"/>
      <c r="DB7" s="74"/>
      <c r="DC7" s="74"/>
      <c r="DD7" s="74"/>
      <c r="DE7" s="74"/>
      <c r="DF7" s="74"/>
      <c r="DG7" s="74"/>
      <c r="DH7" s="74"/>
      <c r="DI7" s="74"/>
      <c r="DJ7" s="74"/>
    </row>
    <row r="8" spans="2:114" x14ac:dyDescent="0.25">
      <c r="B8" s="268" t="s">
        <v>3426</v>
      </c>
      <c r="AA8" s="144"/>
      <c r="AB8" s="144"/>
      <c r="AC8" s="144"/>
      <c r="AD8" s="144"/>
      <c r="AE8" s="144"/>
      <c r="AF8" s="17"/>
      <c r="AG8" s="17"/>
      <c r="AH8" s="17"/>
      <c r="AI8" s="17"/>
      <c r="AJ8" s="17"/>
      <c r="AK8" s="17"/>
      <c r="AL8" s="17"/>
      <c r="AM8" s="17"/>
      <c r="AN8" s="17"/>
      <c r="AO8" s="17"/>
      <c r="AP8" s="17"/>
      <c r="AQ8" s="17"/>
      <c r="AR8" s="17"/>
      <c r="AS8" s="17"/>
      <c r="AT8" s="17"/>
      <c r="CM8" s="41" t="str">
        <f>Inhalt!$C$7</f>
        <v>V. OncoBox: N1.1.1 (231215)</v>
      </c>
      <c r="CN8" s="529"/>
      <c r="CO8" s="74"/>
      <c r="CP8" s="74"/>
      <c r="CQ8" s="74"/>
      <c r="CR8" s="74"/>
      <c r="CS8" s="74"/>
      <c r="CT8" s="74"/>
      <c r="CU8" s="74"/>
      <c r="CV8" s="74"/>
      <c r="CW8" s="74"/>
      <c r="CX8" s="74"/>
      <c r="CY8" s="74"/>
      <c r="CZ8" s="74"/>
      <c r="DA8" s="74"/>
      <c r="DB8" s="74"/>
      <c r="DC8" s="74"/>
      <c r="DD8" s="74"/>
      <c r="DE8" s="74"/>
      <c r="DF8" s="74"/>
      <c r="DG8" s="74"/>
      <c r="DH8" s="74"/>
      <c r="DI8" s="74"/>
      <c r="DJ8" s="74"/>
    </row>
    <row r="9" spans="2:114" x14ac:dyDescent="0.25">
      <c r="AA9" s="144"/>
      <c r="AB9" s="144"/>
      <c r="AC9" s="144"/>
      <c r="AD9" s="144"/>
      <c r="AE9" s="144"/>
      <c r="AF9" s="17"/>
      <c r="AG9" s="17"/>
      <c r="AH9" s="17"/>
      <c r="AI9" s="17"/>
      <c r="AJ9" s="17"/>
      <c r="AK9" s="17"/>
      <c r="AL9" s="17"/>
      <c r="AM9" s="17"/>
      <c r="AN9" s="17"/>
      <c r="AO9" s="17"/>
      <c r="AP9" s="17"/>
      <c r="AQ9" s="17"/>
      <c r="AR9" s="17"/>
      <c r="AS9" s="17"/>
      <c r="AT9" s="17"/>
      <c r="CM9" s="41" t="str">
        <f>Inhalt!$C$8</f>
        <v>V. Spezifikation: N1.1.1 (231215)</v>
      </c>
      <c r="CN9" s="529"/>
      <c r="CO9" s="74"/>
      <c r="CP9" s="74"/>
      <c r="CQ9" s="74"/>
      <c r="CR9" s="74"/>
      <c r="CS9" s="74"/>
      <c r="CT9" s="74"/>
      <c r="CU9" s="74"/>
      <c r="CV9" s="74"/>
      <c r="CW9" s="74"/>
      <c r="CX9" s="74"/>
      <c r="CY9" s="74"/>
      <c r="CZ9" s="74"/>
      <c r="DA9" s="74"/>
      <c r="DB9" s="74"/>
      <c r="DC9" s="74"/>
      <c r="DD9" s="74"/>
      <c r="DE9" s="74"/>
      <c r="DF9" s="74"/>
      <c r="DG9" s="74"/>
      <c r="DH9" s="74"/>
      <c r="DI9" s="74"/>
      <c r="DJ9" s="74"/>
    </row>
    <row r="10" spans="2:114" ht="32.25" customHeight="1" x14ac:dyDescent="0.25">
      <c r="AA10" s="144"/>
      <c r="AB10" s="144"/>
      <c r="AC10" s="144"/>
      <c r="AD10" s="144"/>
      <c r="AE10" s="144"/>
      <c r="AF10" s="17"/>
      <c r="AG10" s="17"/>
      <c r="AH10" s="17"/>
      <c r="AI10" s="17"/>
      <c r="AJ10" s="17"/>
      <c r="AK10" s="17"/>
      <c r="AL10" s="17"/>
      <c r="AM10" s="17"/>
      <c r="AN10" s="17"/>
      <c r="AO10" s="17"/>
      <c r="AP10" s="17"/>
      <c r="AQ10" s="17"/>
      <c r="AR10" s="17"/>
      <c r="AS10" s="17"/>
      <c r="AT10" s="17"/>
      <c r="CM10" s="1199" t="s">
        <v>1735</v>
      </c>
      <c r="CN10" s="2351"/>
      <c r="CO10" s="2351"/>
      <c r="CP10" s="2351"/>
      <c r="CQ10" s="2351"/>
      <c r="CR10" s="2351"/>
      <c r="CS10" s="2351"/>
      <c r="CT10" s="2351"/>
      <c r="CU10" s="2351"/>
      <c r="CV10" s="2351"/>
      <c r="CW10" s="2351"/>
      <c r="CX10" s="2351"/>
      <c r="CY10" s="2351"/>
      <c r="CZ10" s="2351"/>
      <c r="DA10" s="2351"/>
      <c r="DB10" s="2351"/>
      <c r="DC10" s="2351"/>
      <c r="DD10" s="2351"/>
      <c r="DE10" s="2351"/>
      <c r="DF10" s="2351"/>
      <c r="DG10" s="2351"/>
      <c r="DH10" s="2352"/>
      <c r="DI10" s="2352"/>
      <c r="DJ10" s="74"/>
    </row>
    <row r="13" spans="2:114" ht="14.25" customHeight="1" x14ac:dyDescent="0.25">
      <c r="B13" s="560" t="s">
        <v>896</v>
      </c>
      <c r="C13" s="560"/>
      <c r="D13" s="560"/>
      <c r="E13" s="560"/>
      <c r="F13" s="560"/>
      <c r="G13" s="560"/>
      <c r="H13" s="560"/>
      <c r="I13" s="560"/>
      <c r="J13" s="560"/>
      <c r="K13" s="560"/>
      <c r="L13" s="560"/>
      <c r="M13" s="560"/>
      <c r="N13" s="560"/>
      <c r="O13" s="561"/>
      <c r="P13" s="41"/>
      <c r="Q13" s="41" t="s">
        <v>952</v>
      </c>
      <c r="R13" s="561"/>
      <c r="S13" s="41"/>
      <c r="T13" s="41"/>
      <c r="U13" s="41"/>
      <c r="V13" s="41"/>
      <c r="W13" s="41"/>
      <c r="X13" s="41"/>
      <c r="Y13" s="561"/>
      <c r="Z13" s="561"/>
      <c r="AA13" s="56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2:114" s="17" customFormat="1" ht="15" customHeight="1" x14ac:dyDescent="0.25">
      <c r="B14" s="562" t="s">
        <v>900</v>
      </c>
      <c r="C14" s="562"/>
      <c r="D14" s="562"/>
      <c r="E14" s="562"/>
      <c r="F14" s="562"/>
      <c r="G14" s="562"/>
      <c r="H14" s="562"/>
      <c r="I14" s="562"/>
      <c r="J14" s="561"/>
      <c r="K14" s="41"/>
      <c r="L14" s="41"/>
      <c r="M14" s="561"/>
      <c r="N14" s="41"/>
      <c r="O14" s="561"/>
      <c r="P14" s="41"/>
      <c r="Q14" s="104" t="s">
        <v>1100</v>
      </c>
      <c r="R14" s="627"/>
      <c r="S14" s="104"/>
      <c r="T14" s="104"/>
      <c r="U14" s="104"/>
      <c r="V14" s="618"/>
      <c r="W14" s="618"/>
      <c r="X14" s="627"/>
      <c r="Y14" s="618"/>
      <c r="Z14" s="618"/>
      <c r="AA14" s="618"/>
      <c r="AB14" s="627"/>
      <c r="AC14" s="627"/>
      <c r="AD14" s="627"/>
      <c r="AE14" s="627"/>
      <c r="AF14" s="627"/>
      <c r="AG14" s="627"/>
      <c r="AH14" s="627"/>
      <c r="AI14" s="627"/>
      <c r="AJ14" s="627"/>
      <c r="AK14" s="627"/>
      <c r="AL14" s="627"/>
      <c r="AM14" s="627"/>
      <c r="AN14" s="627"/>
      <c r="AO14" s="627"/>
      <c r="AP14" s="627"/>
      <c r="AQ14" s="627"/>
      <c r="AR14" s="627"/>
      <c r="AS14" s="627"/>
      <c r="AT14" s="627"/>
      <c r="AU14" s="627"/>
      <c r="AV14" s="627"/>
      <c r="AW14" s="627"/>
      <c r="AX14" s="627"/>
      <c r="AY14" s="627"/>
      <c r="AZ14" s="627"/>
      <c r="BA14" s="627"/>
      <c r="BB14" s="627"/>
      <c r="BC14" s="627"/>
      <c r="BD14" s="627"/>
      <c r="BE14" s="627"/>
      <c r="BF14" s="627"/>
      <c r="BG14" s="627"/>
      <c r="BH14" s="627"/>
      <c r="BI14" s="627"/>
      <c r="BJ14" s="627"/>
      <c r="BK14" s="628"/>
      <c r="BL14" s="628"/>
      <c r="BM14" s="628"/>
      <c r="BN14" s="628"/>
      <c r="BO14" s="628"/>
      <c r="BP14" s="628"/>
      <c r="BQ14" s="628"/>
      <c r="BR14" s="561"/>
      <c r="BS14" s="561"/>
      <c r="BT14" s="561"/>
      <c r="BU14" s="561"/>
    </row>
    <row r="15" spans="2:114" s="17" customFormat="1" x14ac:dyDescent="0.25">
      <c r="B15" s="562" t="s">
        <v>3407</v>
      </c>
      <c r="C15" s="562"/>
      <c r="D15" s="562"/>
      <c r="E15" s="562"/>
      <c r="F15" s="562"/>
      <c r="G15" s="562"/>
      <c r="H15" s="562"/>
      <c r="I15" s="562"/>
      <c r="J15" s="561"/>
      <c r="K15" s="41"/>
      <c r="L15" s="41"/>
      <c r="M15" s="561"/>
      <c r="N15" s="41"/>
      <c r="O15" s="561"/>
      <c r="P15" s="41"/>
      <c r="Q15" s="41" t="s">
        <v>953</v>
      </c>
      <c r="R15" s="561"/>
      <c r="S15" s="41"/>
      <c r="T15" s="41"/>
      <c r="U15" s="41"/>
      <c r="V15" s="529"/>
      <c r="W15" s="529"/>
      <c r="X15" s="561"/>
      <c r="Y15" s="529"/>
      <c r="Z15" s="529"/>
      <c r="AA15" s="529"/>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row>
    <row r="16" spans="2:114" s="17" customFormat="1" hidden="1" x14ac:dyDescent="0.25">
      <c r="B16" s="563" t="s">
        <v>898</v>
      </c>
      <c r="C16" s="564"/>
      <c r="D16" s="564"/>
      <c r="E16" s="564"/>
      <c r="F16" s="564"/>
      <c r="G16" s="564"/>
      <c r="H16" s="564"/>
      <c r="I16" s="564"/>
      <c r="J16" s="565"/>
      <c r="K16" s="566"/>
      <c r="L16" s="566"/>
      <c r="M16" s="565"/>
      <c r="N16" s="566"/>
      <c r="O16" s="566"/>
      <c r="P16" s="566"/>
      <c r="Q16" s="566" t="s">
        <v>951</v>
      </c>
      <c r="R16" s="566"/>
      <c r="S16" s="566"/>
      <c r="T16" s="566"/>
      <c r="U16" s="566"/>
      <c r="V16" s="559"/>
      <c r="W16" s="559"/>
      <c r="X16" s="565"/>
      <c r="Y16" s="559"/>
      <c r="Z16" s="559"/>
      <c r="AA16" s="559"/>
      <c r="AB16" s="561"/>
      <c r="AC16" s="561"/>
      <c r="AD16" s="561"/>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row>
    <row r="17" spans="1:32" s="17" customFormat="1" x14ac:dyDescent="0.25"/>
    <row r="18" spans="1:32" s="17" customFormat="1" x14ac:dyDescent="0.25">
      <c r="C18" s="353"/>
      <c r="D18" s="353"/>
      <c r="E18" s="353"/>
      <c r="F18" s="353"/>
      <c r="G18" s="353"/>
      <c r="H18" s="353"/>
      <c r="I18" s="356"/>
      <c r="K18"/>
      <c r="L18"/>
      <c r="M18"/>
      <c r="N18"/>
      <c r="P18"/>
      <c r="Q18"/>
      <c r="R18"/>
      <c r="S18"/>
      <c r="T18"/>
      <c r="U18"/>
      <c r="V18" s="144"/>
      <c r="W18" s="144"/>
      <c r="Y18" s="144"/>
      <c r="Z18" s="144"/>
      <c r="AA18" s="144"/>
      <c r="AB18" s="144"/>
      <c r="AC18" s="144"/>
      <c r="AD18" s="144"/>
      <c r="AE18" s="144"/>
      <c r="AF18" s="144"/>
    </row>
    <row r="19" spans="1:32" s="17" customFormat="1" ht="3" customHeight="1" x14ac:dyDescent="0.25">
      <c r="K19"/>
      <c r="L19"/>
      <c r="M19"/>
      <c r="N19"/>
      <c r="O19"/>
      <c r="P19"/>
      <c r="Q19"/>
      <c r="R19"/>
      <c r="S19"/>
      <c r="T19"/>
      <c r="U19"/>
      <c r="V19" s="144"/>
      <c r="W19" s="144"/>
      <c r="Y19" s="144"/>
      <c r="Z19" s="144"/>
      <c r="AA19" s="144"/>
      <c r="AB19" s="144"/>
      <c r="AC19" s="144"/>
      <c r="AD19" s="144"/>
      <c r="AE19" s="144"/>
      <c r="AF19" s="144"/>
    </row>
    <row r="20" spans="1:32" ht="3" customHeight="1" x14ac:dyDescent="0.25">
      <c r="A20" s="2355"/>
      <c r="B20" s="2349"/>
      <c r="C20" s="18"/>
      <c r="D20" s="18"/>
      <c r="E20" s="18"/>
      <c r="F20" s="18"/>
      <c r="G20" s="18"/>
      <c r="H20" s="18"/>
    </row>
    <row r="21" spans="1:32" ht="3" customHeight="1" x14ac:dyDescent="0.25">
      <c r="A21" s="2355"/>
      <c r="B21" s="2349"/>
      <c r="C21" s="18"/>
      <c r="D21" s="18"/>
      <c r="E21" s="18"/>
      <c r="F21" s="18"/>
      <c r="G21" s="18"/>
      <c r="H21" s="18"/>
    </row>
    <row r="22" spans="1:32" ht="3" customHeight="1" x14ac:dyDescent="0.25">
      <c r="A22" s="2355"/>
      <c r="B22" s="2349"/>
      <c r="C22" s="18"/>
      <c r="D22" s="18"/>
      <c r="E22" s="18"/>
      <c r="F22" s="18"/>
      <c r="G22" s="18"/>
      <c r="H22" s="18"/>
    </row>
    <row r="23" spans="1:32" ht="3" customHeight="1" x14ac:dyDescent="0.25">
      <c r="A23" s="2355"/>
      <c r="B23" s="2349"/>
      <c r="C23" s="18"/>
      <c r="D23" s="18"/>
      <c r="E23" s="18"/>
      <c r="F23" s="18"/>
      <c r="G23" s="18"/>
      <c r="H23" s="18"/>
    </row>
    <row r="24" spans="1:32" ht="3" customHeight="1" x14ac:dyDescent="0.25">
      <c r="A24" s="2355"/>
      <c r="B24" s="2349"/>
      <c r="C24" s="18"/>
      <c r="D24" s="18"/>
      <c r="E24" s="18"/>
      <c r="F24" s="18"/>
      <c r="G24" s="18"/>
      <c r="H24" s="18"/>
    </row>
    <row r="25" spans="1:32" ht="3" customHeight="1" x14ac:dyDescent="0.25">
      <c r="A25" s="2355"/>
      <c r="B25" s="2349"/>
      <c r="C25" s="18"/>
      <c r="D25" s="18"/>
      <c r="E25" s="18"/>
      <c r="F25" s="18"/>
      <c r="G25" s="18"/>
      <c r="H25" s="18"/>
    </row>
    <row r="26" spans="1:32" ht="3" customHeight="1" x14ac:dyDescent="0.25">
      <c r="A26" s="2355"/>
      <c r="B26" s="2349"/>
      <c r="C26" s="18"/>
      <c r="D26" s="18"/>
      <c r="E26" s="18"/>
      <c r="F26" s="18"/>
      <c r="G26" s="18"/>
      <c r="H26" s="18"/>
    </row>
    <row r="27" spans="1:32" ht="3" customHeight="1" x14ac:dyDescent="0.25">
      <c r="A27" s="2355"/>
      <c r="B27" s="2349"/>
      <c r="C27" s="18"/>
      <c r="D27" s="18"/>
      <c r="E27" s="18"/>
      <c r="F27" s="18"/>
      <c r="G27" s="18"/>
      <c r="H27" s="18"/>
    </row>
    <row r="28" spans="1:32" ht="3" customHeight="1" x14ac:dyDescent="0.25">
      <c r="A28" s="2355"/>
      <c r="B28" s="2349"/>
      <c r="C28" s="18"/>
      <c r="D28" s="18"/>
      <c r="E28" s="18"/>
      <c r="F28" s="18"/>
      <c r="G28" s="18"/>
      <c r="H28" s="18"/>
    </row>
    <row r="29" spans="1:32" ht="3" customHeight="1" x14ac:dyDescent="0.25">
      <c r="A29" s="2355"/>
      <c r="B29" s="2349"/>
      <c r="C29" s="18"/>
      <c r="D29" s="18"/>
      <c r="E29" s="18"/>
      <c r="F29" s="18"/>
      <c r="G29" s="18"/>
      <c r="H29" s="18"/>
    </row>
    <row r="30" spans="1:32" ht="3" customHeight="1" x14ac:dyDescent="0.25">
      <c r="A30" s="2355"/>
      <c r="B30" s="2349"/>
      <c r="C30" s="18"/>
      <c r="D30" s="18"/>
      <c r="E30" s="18"/>
      <c r="F30" s="18"/>
      <c r="G30" s="18"/>
      <c r="H30" s="18"/>
    </row>
    <row r="31" spans="1:32" ht="3" customHeight="1" x14ac:dyDescent="0.25">
      <c r="A31" s="2355"/>
      <c r="B31" s="2349"/>
      <c r="C31" s="18"/>
      <c r="D31" s="18"/>
      <c r="E31" s="18"/>
      <c r="F31" s="18"/>
      <c r="G31" s="18"/>
      <c r="H31" s="18"/>
    </row>
    <row r="32" spans="1:32" ht="3" customHeight="1" x14ac:dyDescent="0.25">
      <c r="A32" s="2355"/>
      <c r="B32" s="2349"/>
      <c r="C32" s="18"/>
      <c r="D32" s="18"/>
      <c r="E32" s="18"/>
      <c r="F32" s="18"/>
      <c r="G32" s="18"/>
      <c r="H32" s="18"/>
    </row>
    <row r="33" spans="1:8" ht="3" customHeight="1" x14ac:dyDescent="0.25">
      <c r="A33" s="2355"/>
      <c r="B33" s="2349"/>
      <c r="C33" s="18"/>
      <c r="D33" s="18"/>
      <c r="E33" s="18"/>
      <c r="F33" s="18"/>
      <c r="G33" s="18"/>
      <c r="H33" s="18"/>
    </row>
    <row r="34" spans="1:8" ht="3" customHeight="1" x14ac:dyDescent="0.25">
      <c r="A34" s="2355"/>
      <c r="B34" s="2349"/>
      <c r="C34" s="18"/>
      <c r="D34" s="18"/>
      <c r="E34" s="18"/>
      <c r="F34" s="18"/>
      <c r="G34" s="18"/>
      <c r="H34" s="18"/>
    </row>
    <row r="35" spans="1:8" ht="3" customHeight="1" x14ac:dyDescent="0.25">
      <c r="A35" s="2355"/>
      <c r="B35" s="2349"/>
      <c r="C35" s="18"/>
      <c r="D35" s="18"/>
      <c r="E35" s="18"/>
      <c r="F35" s="18"/>
      <c r="G35" s="18"/>
      <c r="H35" s="18"/>
    </row>
    <row r="36" spans="1:8" ht="3" customHeight="1" x14ac:dyDescent="0.25">
      <c r="A36" s="2355"/>
      <c r="B36" s="2349"/>
      <c r="C36" s="18"/>
      <c r="D36" s="18"/>
      <c r="E36" s="18"/>
      <c r="F36" s="18"/>
      <c r="G36" s="18"/>
      <c r="H36" s="18"/>
    </row>
    <row r="37" spans="1:8" ht="3" customHeight="1" x14ac:dyDescent="0.25">
      <c r="A37" s="2355"/>
      <c r="B37" s="2349"/>
      <c r="C37" s="18"/>
      <c r="D37" s="18"/>
      <c r="E37" s="18"/>
      <c r="F37" s="18"/>
      <c r="G37" s="18"/>
      <c r="H37" s="18"/>
    </row>
    <row r="38" spans="1:8" ht="3" customHeight="1" x14ac:dyDescent="0.25">
      <c r="A38" s="2355"/>
      <c r="B38" s="2349"/>
      <c r="C38" s="18"/>
      <c r="D38" s="18"/>
      <c r="E38" s="18"/>
      <c r="F38" s="18"/>
      <c r="G38" s="18"/>
      <c r="H38" s="18"/>
    </row>
    <row r="39" spans="1:8" ht="3" customHeight="1" x14ac:dyDescent="0.25">
      <c r="A39" s="2355"/>
      <c r="B39" s="2349"/>
      <c r="C39" s="18"/>
      <c r="D39" s="18"/>
      <c r="E39" s="18"/>
      <c r="F39" s="18"/>
      <c r="G39" s="18"/>
      <c r="H39" s="18"/>
    </row>
    <row r="40" spans="1:8" ht="3" customHeight="1" x14ac:dyDescent="0.25">
      <c r="A40" s="2355"/>
      <c r="B40" s="2349"/>
      <c r="C40" s="18"/>
      <c r="D40" s="18"/>
      <c r="E40" s="18"/>
      <c r="F40" s="18"/>
      <c r="G40" s="18"/>
      <c r="H40" s="18"/>
    </row>
    <row r="41" spans="1:8" ht="3" customHeight="1" x14ac:dyDescent="0.25">
      <c r="A41" s="2355"/>
      <c r="B41" s="2349"/>
      <c r="C41" s="18"/>
      <c r="D41" s="18"/>
      <c r="E41" s="18"/>
      <c r="F41" s="18"/>
      <c r="G41" s="18"/>
      <c r="H41" s="18"/>
    </row>
    <row r="42" spans="1:8" ht="3" customHeight="1" x14ac:dyDescent="0.25">
      <c r="A42" s="2355"/>
      <c r="B42" s="2349"/>
      <c r="C42" s="18"/>
      <c r="D42" s="18"/>
      <c r="E42" s="18"/>
      <c r="F42" s="18"/>
      <c r="G42" s="18"/>
      <c r="H42" s="18"/>
    </row>
    <row r="43" spans="1:8" ht="3" customHeight="1" x14ac:dyDescent="0.25">
      <c r="A43" s="2355"/>
      <c r="B43" s="2349"/>
      <c r="C43" s="18"/>
      <c r="D43" s="18"/>
      <c r="E43" s="18"/>
      <c r="F43" s="18"/>
      <c r="G43" s="18"/>
      <c r="H43" s="18"/>
    </row>
    <row r="44" spans="1:8" ht="3" customHeight="1" x14ac:dyDescent="0.25">
      <c r="A44" s="2355"/>
      <c r="B44" s="2349"/>
      <c r="C44" s="18"/>
      <c r="D44" s="18"/>
      <c r="E44" s="18"/>
      <c r="F44" s="18"/>
      <c r="G44" s="18"/>
      <c r="H44" s="18"/>
    </row>
    <row r="45" spans="1:8" ht="3" customHeight="1" x14ac:dyDescent="0.25">
      <c r="A45" s="2355"/>
      <c r="B45" s="2349"/>
      <c r="C45" s="18"/>
      <c r="D45" s="18"/>
      <c r="E45" s="18"/>
      <c r="F45" s="18"/>
      <c r="G45" s="18"/>
      <c r="H45" s="18"/>
    </row>
    <row r="46" spans="1:8" ht="3" customHeight="1" x14ac:dyDescent="0.25">
      <c r="A46" s="2355"/>
      <c r="B46" s="2349"/>
      <c r="C46" s="18"/>
      <c r="D46" s="18"/>
      <c r="E46" s="18"/>
      <c r="F46" s="18"/>
      <c r="G46" s="18"/>
      <c r="H46" s="18"/>
    </row>
    <row r="47" spans="1:8" ht="3" customHeight="1" x14ac:dyDescent="0.25">
      <c r="A47" s="2355"/>
      <c r="B47" s="2349"/>
      <c r="C47" s="18"/>
      <c r="D47" s="18"/>
      <c r="E47" s="18"/>
      <c r="F47" s="18"/>
      <c r="G47" s="18"/>
      <c r="H47" s="18"/>
    </row>
    <row r="48" spans="1:8" ht="3" customHeight="1" x14ac:dyDescent="0.25">
      <c r="A48" s="2355"/>
      <c r="B48" s="2349"/>
      <c r="C48" s="18"/>
      <c r="D48" s="18"/>
      <c r="E48" s="18"/>
      <c r="F48" s="18"/>
      <c r="G48" s="18"/>
      <c r="H48" s="18"/>
    </row>
    <row r="49" spans="1:8" ht="3" customHeight="1" x14ac:dyDescent="0.25">
      <c r="A49" s="2355"/>
      <c r="B49" s="2349"/>
      <c r="C49" s="18"/>
      <c r="D49" s="18"/>
      <c r="E49" s="18"/>
      <c r="F49" s="18"/>
      <c r="G49" s="18"/>
      <c r="H49" s="18"/>
    </row>
    <row r="50" spans="1:8" ht="3" customHeight="1" x14ac:dyDescent="0.25">
      <c r="A50" s="2355"/>
      <c r="B50" s="2349"/>
      <c r="C50" s="18"/>
      <c r="D50" s="18"/>
      <c r="E50" s="18"/>
      <c r="F50" s="18"/>
      <c r="G50" s="18"/>
      <c r="H50" s="18"/>
    </row>
    <row r="51" spans="1:8" ht="3" customHeight="1" x14ac:dyDescent="0.25">
      <c r="A51" s="2355"/>
      <c r="B51" s="2349"/>
      <c r="C51" s="18"/>
      <c r="D51" s="18"/>
      <c r="E51" s="18"/>
      <c r="F51" s="18"/>
      <c r="G51" s="18"/>
      <c r="H51" s="18"/>
    </row>
    <row r="52" spans="1:8" ht="3" customHeight="1" x14ac:dyDescent="0.25">
      <c r="A52" s="2355"/>
      <c r="B52" s="2349"/>
      <c r="C52" s="18"/>
      <c r="D52" s="18"/>
      <c r="E52" s="18"/>
      <c r="F52" s="18"/>
      <c r="G52" s="18"/>
      <c r="H52" s="18"/>
    </row>
    <row r="53" spans="1:8" ht="3" customHeight="1" x14ac:dyDescent="0.25">
      <c r="A53" s="2355"/>
      <c r="B53" s="2349"/>
      <c r="C53" s="18"/>
      <c r="D53" s="18"/>
      <c r="E53" s="18"/>
      <c r="F53" s="18"/>
      <c r="G53" s="18"/>
      <c r="H53" s="18"/>
    </row>
    <row r="54" spans="1:8" ht="3" customHeight="1" x14ac:dyDescent="0.25">
      <c r="A54" s="2355"/>
      <c r="B54" s="2349"/>
      <c r="C54" s="18"/>
      <c r="D54" s="18"/>
      <c r="E54" s="18"/>
      <c r="F54" s="18"/>
      <c r="G54" s="18"/>
      <c r="H54" s="18"/>
    </row>
    <row r="55" spans="1:8" ht="3" customHeight="1" x14ac:dyDescent="0.25">
      <c r="A55" s="2355"/>
      <c r="B55" s="2349"/>
      <c r="C55" s="18"/>
      <c r="D55" s="18"/>
      <c r="E55" s="18"/>
      <c r="F55" s="18"/>
      <c r="G55" s="18"/>
      <c r="H55" s="18"/>
    </row>
    <row r="56" spans="1:8" ht="3" customHeight="1" x14ac:dyDescent="0.25">
      <c r="A56" s="2355"/>
      <c r="B56" s="2349"/>
      <c r="C56" s="18"/>
      <c r="D56" s="18"/>
      <c r="E56" s="18"/>
      <c r="F56" s="18"/>
      <c r="G56" s="18"/>
      <c r="H56" s="18"/>
    </row>
    <row r="57" spans="1:8" ht="3" customHeight="1" x14ac:dyDescent="0.25">
      <c r="A57" s="2355"/>
      <c r="B57" s="2349"/>
      <c r="C57" s="18"/>
      <c r="D57" s="18"/>
      <c r="E57" s="18"/>
      <c r="F57" s="18"/>
      <c r="G57" s="18"/>
      <c r="H57" s="18"/>
    </row>
    <row r="58" spans="1:8" ht="3" customHeight="1" x14ac:dyDescent="0.25">
      <c r="A58" s="2355"/>
      <c r="B58" s="2349"/>
      <c r="C58" s="18"/>
      <c r="D58" s="18"/>
      <c r="E58" s="18"/>
      <c r="F58" s="18"/>
      <c r="G58" s="18"/>
      <c r="H58" s="18"/>
    </row>
    <row r="59" spans="1:8" ht="3" customHeight="1" x14ac:dyDescent="0.25">
      <c r="A59" s="2355"/>
      <c r="B59" s="2349"/>
      <c r="C59" s="18"/>
      <c r="D59" s="18"/>
      <c r="E59" s="18"/>
      <c r="F59" s="18"/>
      <c r="G59" s="18"/>
      <c r="H59" s="18"/>
    </row>
    <row r="60" spans="1:8" ht="3" customHeight="1" x14ac:dyDescent="0.25">
      <c r="A60" s="2355"/>
      <c r="B60" s="2349"/>
      <c r="C60" s="18"/>
      <c r="D60" s="18"/>
      <c r="E60" s="18"/>
      <c r="F60" s="18"/>
      <c r="G60" s="18"/>
      <c r="H60" s="18"/>
    </row>
    <row r="61" spans="1:8" ht="2.4500000000000002" customHeight="1" x14ac:dyDescent="0.25">
      <c r="A61" s="2355"/>
      <c r="B61" s="2349"/>
      <c r="C61" s="18"/>
      <c r="D61" s="18"/>
      <c r="E61" s="18"/>
      <c r="F61" s="18"/>
      <c r="G61" s="18"/>
      <c r="H61" s="18"/>
    </row>
    <row r="62" spans="1:8" ht="3" customHeight="1" x14ac:dyDescent="0.25">
      <c r="A62" s="2355"/>
      <c r="B62" s="2349"/>
      <c r="C62" s="18"/>
      <c r="D62" s="18"/>
      <c r="E62" s="18"/>
      <c r="F62" s="18"/>
      <c r="G62" s="18"/>
      <c r="H62" s="18"/>
    </row>
    <row r="63" spans="1:8" ht="3" customHeight="1" x14ac:dyDescent="0.25">
      <c r="A63" s="2355"/>
      <c r="B63" s="2349"/>
      <c r="C63" s="18"/>
      <c r="D63" s="18"/>
      <c r="E63" s="18"/>
      <c r="F63" s="18"/>
      <c r="G63" s="18"/>
      <c r="H63" s="18"/>
    </row>
    <row r="64" spans="1:8" ht="3" customHeight="1" x14ac:dyDescent="0.25">
      <c r="A64" s="2355"/>
      <c r="B64" s="2349"/>
      <c r="C64" s="18"/>
      <c r="D64" s="18"/>
      <c r="E64" s="18"/>
      <c r="F64" s="18"/>
      <c r="G64" s="18"/>
      <c r="H64" s="18"/>
    </row>
    <row r="65" spans="1:34" ht="3" customHeight="1" x14ac:dyDescent="0.25">
      <c r="A65" s="2355"/>
      <c r="B65" s="2349"/>
      <c r="C65" s="18"/>
      <c r="D65" s="18"/>
      <c r="E65" s="18"/>
      <c r="F65" s="18"/>
      <c r="G65" s="18"/>
      <c r="H65" s="18"/>
    </row>
    <row r="66" spans="1:34" ht="3" customHeight="1" x14ac:dyDescent="0.25">
      <c r="A66" s="2355"/>
      <c r="B66" s="2349"/>
      <c r="C66" s="18"/>
      <c r="D66" s="18"/>
      <c r="E66" s="18"/>
      <c r="F66" s="18"/>
      <c r="G66" s="18"/>
      <c r="H66" s="18"/>
    </row>
    <row r="67" spans="1:34" ht="3" customHeight="1" x14ac:dyDescent="0.25">
      <c r="A67" s="2355"/>
      <c r="B67" s="2349"/>
      <c r="C67" s="18"/>
      <c r="D67" s="18"/>
      <c r="E67" s="18"/>
      <c r="F67" s="18"/>
      <c r="G67" s="18"/>
      <c r="H67" s="18"/>
    </row>
    <row r="68" spans="1:34" ht="3" customHeight="1" x14ac:dyDescent="0.25">
      <c r="A68" s="2355"/>
      <c r="B68" s="2349"/>
      <c r="C68" s="18"/>
      <c r="D68" s="18"/>
      <c r="E68" s="18"/>
      <c r="F68" s="18"/>
      <c r="G68" s="18"/>
      <c r="H68" s="18"/>
    </row>
    <row r="69" spans="1:34" ht="3" customHeight="1" x14ac:dyDescent="0.25">
      <c r="A69" s="2355"/>
      <c r="B69" s="2349"/>
      <c r="C69" s="18"/>
      <c r="D69" s="18"/>
      <c r="E69" s="18"/>
      <c r="F69" s="18"/>
      <c r="G69" s="18"/>
      <c r="H69" s="18"/>
    </row>
    <row r="70" spans="1:34" ht="3" customHeight="1" x14ac:dyDescent="0.25">
      <c r="A70" s="2355"/>
      <c r="B70" s="2349"/>
      <c r="C70" s="18"/>
      <c r="D70" s="18"/>
      <c r="E70" s="18"/>
      <c r="F70" s="18"/>
      <c r="G70" s="18"/>
      <c r="H70" s="18"/>
    </row>
    <row r="71" spans="1:34" ht="3" customHeight="1" x14ac:dyDescent="0.25">
      <c r="A71" s="2355"/>
      <c r="B71" s="2349"/>
      <c r="C71" s="18"/>
      <c r="D71" s="18"/>
      <c r="E71" s="18"/>
      <c r="F71" s="18"/>
      <c r="G71" s="18"/>
      <c r="H71" s="18"/>
    </row>
    <row r="72" spans="1:34" ht="3" customHeight="1" x14ac:dyDescent="0.25">
      <c r="A72" s="2355"/>
      <c r="B72" s="2349"/>
      <c r="C72" s="18"/>
      <c r="D72" s="18"/>
      <c r="E72" s="18"/>
      <c r="F72" s="18"/>
      <c r="G72" s="18"/>
      <c r="H72" s="18"/>
    </row>
    <row r="73" spans="1:34" ht="3" customHeight="1" x14ac:dyDescent="0.25">
      <c r="A73" s="2355"/>
      <c r="B73" s="2349"/>
      <c r="C73" s="18"/>
      <c r="D73" s="18"/>
      <c r="E73" s="18"/>
      <c r="F73" s="18"/>
      <c r="G73" s="18"/>
      <c r="H73" s="18"/>
    </row>
    <row r="74" spans="1:34" ht="3" customHeight="1" x14ac:dyDescent="0.25">
      <c r="A74" s="2355"/>
      <c r="B74" s="2349"/>
      <c r="C74" s="18"/>
      <c r="D74" s="18"/>
      <c r="E74" s="18"/>
      <c r="F74" s="18"/>
      <c r="G74" s="18"/>
      <c r="H74" s="18"/>
    </row>
    <row r="75" spans="1:34" ht="3" customHeight="1" x14ac:dyDescent="0.25">
      <c r="A75" s="2355"/>
      <c r="B75" s="2349"/>
      <c r="C75" s="18"/>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1:34" ht="3" customHeight="1" x14ac:dyDescent="0.25">
      <c r="A76" s="2355"/>
      <c r="B76" s="2349"/>
      <c r="C76" s="18"/>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1:34" ht="3" customHeight="1" x14ac:dyDescent="0.25">
      <c r="A77" s="2355"/>
      <c r="B77" s="2349"/>
      <c r="C77" s="18"/>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1:34" ht="3" customHeight="1" x14ac:dyDescent="0.25">
      <c r="A78" s="2355"/>
      <c r="B78" s="2349"/>
      <c r="C78" s="18"/>
      <c r="D78" s="18"/>
      <c r="E78" s="18"/>
      <c r="F78" s="18"/>
      <c r="G78" s="18"/>
      <c r="H78" s="18"/>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row>
    <row r="79" spans="1:34" ht="3" customHeight="1" x14ac:dyDescent="0.25">
      <c r="A79" s="2355"/>
      <c r="B79" s="2349"/>
      <c r="C79" s="18"/>
      <c r="D79" s="18"/>
      <c r="E79" s="18"/>
      <c r="F79" s="18"/>
      <c r="G79" s="18"/>
      <c r="H79" s="18"/>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row>
    <row r="80" spans="1:34" ht="3" customHeight="1" x14ac:dyDescent="0.25">
      <c r="A80" s="2355"/>
      <c r="B80" s="2349"/>
      <c r="C80" s="18"/>
      <c r="D80" s="18"/>
      <c r="E80" s="18"/>
      <c r="F80" s="18"/>
      <c r="G80" s="18"/>
      <c r="H80" s="18"/>
    </row>
    <row r="81" spans="1:113" ht="3" customHeight="1" x14ac:dyDescent="0.25">
      <c r="A81" s="2355"/>
      <c r="B81" s="2349"/>
      <c r="C81" s="18"/>
      <c r="D81" s="18"/>
      <c r="E81" s="18"/>
      <c r="F81" s="18"/>
      <c r="G81" s="18"/>
      <c r="H81" s="18"/>
    </row>
    <row r="82" spans="1:113" ht="3" customHeight="1" x14ac:dyDescent="0.25">
      <c r="A82" s="2355"/>
      <c r="B82" s="2349"/>
      <c r="C82" s="18"/>
      <c r="D82" s="18"/>
      <c r="E82" s="18"/>
      <c r="F82" s="18"/>
      <c r="G82" s="18"/>
      <c r="H82" s="18"/>
    </row>
    <row r="83" spans="1:113" ht="3" customHeight="1" x14ac:dyDescent="0.25">
      <c r="A83" s="2355"/>
      <c r="B83" s="2349"/>
      <c r="C83" s="18"/>
      <c r="D83" s="18"/>
      <c r="E83" s="18"/>
      <c r="F83" s="18"/>
      <c r="G83" s="18"/>
      <c r="H83" s="18"/>
    </row>
    <row r="84" spans="1:113" ht="3" customHeight="1" x14ac:dyDescent="0.25">
      <c r="A84" s="2355"/>
      <c r="B84" s="2349"/>
      <c r="C84" s="18"/>
      <c r="D84" s="18"/>
      <c r="E84" s="18"/>
      <c r="F84" s="18"/>
      <c r="G84" s="18"/>
      <c r="H84" s="18"/>
    </row>
    <row r="85" spans="1:113" ht="3" customHeight="1" x14ac:dyDescent="0.25">
      <c r="A85" s="2355"/>
      <c r="B85" s="2349"/>
      <c r="C85" s="18"/>
      <c r="D85" s="2126"/>
      <c r="E85" s="2126"/>
      <c r="F85" s="2126"/>
      <c r="G85" s="2126"/>
      <c r="H85" s="2126"/>
      <c r="I85" s="2126"/>
      <c r="J85" s="2126"/>
      <c r="K85" s="2126"/>
      <c r="L85" s="2126"/>
      <c r="M85" s="2126"/>
      <c r="N85" s="2126"/>
      <c r="O85" s="2126"/>
      <c r="P85" s="2126"/>
      <c r="Q85" s="2126"/>
      <c r="R85" s="2126"/>
      <c r="S85" s="2126"/>
      <c r="T85" s="2126"/>
      <c r="U85" s="2126"/>
      <c r="V85" s="2126"/>
      <c r="W85" s="2126"/>
      <c r="X85" s="2126"/>
      <c r="Y85" s="2126"/>
      <c r="Z85" s="2126"/>
      <c r="AA85" s="2126"/>
      <c r="AB85" s="2126"/>
      <c r="AC85" s="2126"/>
      <c r="AD85" s="2126"/>
      <c r="AE85" s="2126"/>
      <c r="AF85" s="2126"/>
      <c r="AG85" s="2354"/>
      <c r="AH85" s="2354"/>
      <c r="AI85" s="2354"/>
      <c r="AJ85" s="2354"/>
      <c r="AK85" s="2354"/>
      <c r="AL85" s="2354"/>
      <c r="AM85" s="2354"/>
      <c r="AN85" s="2354"/>
      <c r="AO85" s="2354"/>
      <c r="AP85" s="2350"/>
      <c r="AQ85" s="2350"/>
      <c r="AR85" s="2350"/>
      <c r="AS85" s="2350"/>
      <c r="AT85" s="2350"/>
      <c r="AU85" s="2350"/>
      <c r="AV85" s="2350"/>
      <c r="AW85" s="2350"/>
      <c r="AX85" s="2350"/>
      <c r="AY85" s="2350"/>
      <c r="AZ85" s="2350"/>
      <c r="BA85" s="2350"/>
      <c r="BB85" s="2350"/>
      <c r="BC85" s="2350"/>
      <c r="BD85" s="2350"/>
      <c r="BE85" s="2350"/>
      <c r="BF85" s="2350"/>
      <c r="BG85" s="2350"/>
      <c r="BH85" s="2350"/>
      <c r="BI85" s="2350"/>
      <c r="BJ85" s="2350"/>
      <c r="BK85" s="2350"/>
      <c r="BL85" s="2350"/>
      <c r="BM85" s="2350"/>
      <c r="BN85" s="2350"/>
      <c r="BO85" s="2350"/>
      <c r="BP85" s="2350"/>
      <c r="BQ85" s="2350"/>
      <c r="BR85" s="2350"/>
    </row>
    <row r="86" spans="1:113" ht="3" customHeight="1" x14ac:dyDescent="0.25">
      <c r="A86" s="2355"/>
      <c r="B86" s="2349"/>
      <c r="C86" s="18"/>
      <c r="D86" s="2126"/>
      <c r="E86" s="2126"/>
      <c r="F86" s="2126"/>
      <c r="G86" s="2126"/>
      <c r="H86" s="2126"/>
      <c r="I86" s="2126"/>
      <c r="J86" s="2126"/>
      <c r="K86" s="2126"/>
      <c r="L86" s="2126"/>
      <c r="M86" s="2126"/>
      <c r="N86" s="2126"/>
      <c r="O86" s="2126"/>
      <c r="P86" s="2126"/>
      <c r="Q86" s="2126"/>
      <c r="R86" s="2126"/>
      <c r="S86" s="2126"/>
      <c r="T86" s="2126"/>
      <c r="U86" s="2126"/>
      <c r="V86" s="2126"/>
      <c r="W86" s="2126"/>
      <c r="X86" s="2126"/>
      <c r="Y86" s="2126"/>
      <c r="Z86" s="2126"/>
      <c r="AA86" s="2126"/>
      <c r="AB86" s="2126"/>
      <c r="AC86" s="2126"/>
      <c r="AD86" s="2126"/>
      <c r="AE86" s="2126"/>
      <c r="AF86" s="2126"/>
      <c r="AG86" s="2354"/>
      <c r="AH86" s="2354"/>
      <c r="AI86" s="2354"/>
      <c r="AJ86" s="2354"/>
      <c r="AK86" s="2354"/>
      <c r="AL86" s="2354"/>
      <c r="AM86" s="2354"/>
      <c r="AN86" s="2354"/>
      <c r="AO86" s="2354"/>
      <c r="AP86" s="2350"/>
      <c r="AQ86" s="2350"/>
      <c r="AR86" s="2350"/>
      <c r="AS86" s="2350"/>
      <c r="AT86" s="2350"/>
      <c r="AU86" s="2350"/>
      <c r="AV86" s="2350"/>
      <c r="AW86" s="2350"/>
      <c r="AX86" s="2350"/>
      <c r="AY86" s="2350"/>
      <c r="AZ86" s="2350"/>
      <c r="BA86" s="2350"/>
      <c r="BB86" s="2350"/>
      <c r="BC86" s="2350"/>
      <c r="BD86" s="2350"/>
      <c r="BE86" s="2350"/>
      <c r="BF86" s="2350"/>
      <c r="BG86" s="2350"/>
      <c r="BH86" s="2350"/>
      <c r="BI86" s="2350"/>
      <c r="BJ86" s="2350"/>
      <c r="BK86" s="2350"/>
      <c r="BL86" s="2350"/>
      <c r="BM86" s="2350"/>
      <c r="BN86" s="2350"/>
      <c r="BO86" s="2350"/>
      <c r="BP86" s="2350"/>
      <c r="BQ86" s="2350"/>
      <c r="BR86" s="2350"/>
    </row>
    <row r="87" spans="1:113" ht="3" customHeight="1" x14ac:dyDescent="0.25">
      <c r="A87" s="2355"/>
      <c r="B87" s="2349"/>
      <c r="C87" s="18"/>
      <c r="D87" s="2126"/>
      <c r="E87" s="2126"/>
      <c r="F87" s="2126"/>
      <c r="G87" s="2126"/>
      <c r="H87" s="2126"/>
      <c r="I87" s="2126"/>
      <c r="J87" s="2126"/>
      <c r="K87" s="2126"/>
      <c r="L87" s="2126"/>
      <c r="M87" s="2126"/>
      <c r="N87" s="2126"/>
      <c r="O87" s="2126"/>
      <c r="P87" s="2126"/>
      <c r="Q87" s="2126"/>
      <c r="R87" s="2126"/>
      <c r="S87" s="2126"/>
      <c r="T87" s="2126"/>
      <c r="U87" s="2126"/>
      <c r="V87" s="2126"/>
      <c r="W87" s="2126"/>
      <c r="X87" s="2126"/>
      <c r="Y87" s="2126"/>
      <c r="Z87" s="2126"/>
      <c r="AA87" s="2126"/>
      <c r="AB87" s="2126"/>
      <c r="AC87" s="2126"/>
      <c r="AD87" s="2126"/>
      <c r="AE87" s="2126"/>
      <c r="AF87" s="2126"/>
      <c r="AG87" s="2354"/>
      <c r="AH87" s="2354"/>
      <c r="AI87" s="2354"/>
      <c r="AJ87" s="2354"/>
      <c r="AK87" s="2354"/>
      <c r="AL87" s="2354"/>
      <c r="AM87" s="2354"/>
      <c r="AN87" s="2354"/>
      <c r="AO87" s="2354"/>
      <c r="AP87" s="2350"/>
      <c r="AQ87" s="2350"/>
      <c r="AR87" s="2350"/>
      <c r="AS87" s="2350"/>
      <c r="AT87" s="2350"/>
      <c r="AU87" s="2350"/>
      <c r="AV87" s="2350"/>
      <c r="AW87" s="2350"/>
      <c r="AX87" s="2350"/>
      <c r="AY87" s="2350"/>
      <c r="AZ87" s="2350"/>
      <c r="BA87" s="2350"/>
      <c r="BB87" s="2350"/>
      <c r="BC87" s="2350"/>
      <c r="BD87" s="2350"/>
      <c r="BE87" s="2350"/>
      <c r="BF87" s="2350"/>
      <c r="BG87" s="2350"/>
      <c r="BH87" s="2350"/>
      <c r="BI87" s="2350"/>
      <c r="BJ87" s="2350"/>
      <c r="BK87" s="2350"/>
      <c r="BL87" s="2350"/>
      <c r="BM87" s="2350"/>
      <c r="BN87" s="2350"/>
      <c r="BO87" s="2350"/>
      <c r="BP87" s="2350"/>
      <c r="BQ87" s="2350"/>
      <c r="BR87" s="2350"/>
    </row>
    <row r="88" spans="1:113" ht="3" customHeight="1" x14ac:dyDescent="0.25">
      <c r="A88" s="2355"/>
      <c r="B88" s="2349"/>
      <c r="C88" s="18"/>
      <c r="D88" s="2126"/>
      <c r="E88" s="2126"/>
      <c r="F88" s="2126"/>
      <c r="G88" s="2126"/>
      <c r="H88" s="2126"/>
      <c r="I88" s="2126"/>
      <c r="J88" s="2126"/>
      <c r="K88" s="2126"/>
      <c r="L88" s="2126"/>
      <c r="M88" s="2126"/>
      <c r="N88" s="2126"/>
      <c r="O88" s="2126"/>
      <c r="P88" s="2126"/>
      <c r="Q88" s="2126"/>
      <c r="R88" s="2126"/>
      <c r="S88" s="2126"/>
      <c r="T88" s="2126"/>
      <c r="U88" s="2126"/>
      <c r="V88" s="2126"/>
      <c r="W88" s="2126"/>
      <c r="X88" s="2126"/>
      <c r="Y88" s="2126"/>
      <c r="Z88" s="2126"/>
      <c r="AA88" s="2126"/>
      <c r="AB88" s="2126"/>
      <c r="AC88" s="2126"/>
      <c r="AD88" s="2126"/>
      <c r="AE88" s="2126"/>
      <c r="AF88" s="2126"/>
      <c r="AG88" s="2354"/>
      <c r="AH88" s="2354"/>
      <c r="AI88" s="2354"/>
      <c r="AJ88" s="2354"/>
      <c r="AK88" s="2354"/>
      <c r="AL88" s="2354"/>
      <c r="AM88" s="2354"/>
      <c r="AN88" s="2354"/>
      <c r="AO88" s="2354"/>
      <c r="AP88" s="2350"/>
      <c r="AQ88" s="2350"/>
      <c r="AR88" s="2350"/>
      <c r="AS88" s="2350"/>
      <c r="AT88" s="2350"/>
      <c r="AU88" s="2350"/>
      <c r="AV88" s="2350"/>
      <c r="AW88" s="2350"/>
      <c r="AX88" s="2350"/>
      <c r="AY88" s="2350"/>
      <c r="AZ88" s="2350"/>
      <c r="BA88" s="2350"/>
      <c r="BB88" s="2350"/>
      <c r="BC88" s="2350"/>
      <c r="BD88" s="2350"/>
      <c r="BE88" s="2350"/>
      <c r="BF88" s="2350"/>
      <c r="BG88" s="2350"/>
      <c r="BH88" s="2350"/>
      <c r="BI88" s="2350"/>
      <c r="BJ88" s="2350"/>
      <c r="BK88" s="2350"/>
      <c r="BL88" s="2350"/>
      <c r="BM88" s="2350"/>
      <c r="BN88" s="2350"/>
      <c r="BO88" s="2350"/>
      <c r="BP88" s="2350"/>
      <c r="BQ88" s="2350"/>
      <c r="BR88" s="2350"/>
      <c r="DC88" s="2353"/>
      <c r="DD88" s="2353"/>
      <c r="DE88" s="2353"/>
      <c r="DF88" s="2353"/>
      <c r="DG88" s="2353"/>
      <c r="DH88" s="2353"/>
      <c r="DI88" s="2353"/>
    </row>
    <row r="89" spans="1:113" ht="3" customHeight="1" x14ac:dyDescent="0.25">
      <c r="A89" s="2355"/>
      <c r="B89" s="2349"/>
      <c r="C89" s="18"/>
      <c r="D89" s="2126"/>
      <c r="E89" s="2126"/>
      <c r="F89" s="2126"/>
      <c r="G89" s="2126"/>
      <c r="H89" s="2126"/>
      <c r="I89" s="2126"/>
      <c r="J89" s="2126"/>
      <c r="K89" s="2126"/>
      <c r="L89" s="2126"/>
      <c r="M89" s="2126"/>
      <c r="N89" s="2126"/>
      <c r="O89" s="2126"/>
      <c r="P89" s="2126"/>
      <c r="Q89" s="2126"/>
      <c r="R89" s="2126"/>
      <c r="S89" s="2126"/>
      <c r="T89" s="2126"/>
      <c r="U89" s="2126"/>
      <c r="V89" s="2126"/>
      <c r="W89" s="2126"/>
      <c r="X89" s="2126"/>
      <c r="Y89" s="2126"/>
      <c r="Z89" s="2126"/>
      <c r="AA89" s="2126"/>
      <c r="AB89" s="2126"/>
      <c r="AC89" s="2126"/>
      <c r="AD89" s="2126"/>
      <c r="AE89" s="2126"/>
      <c r="AF89" s="2126"/>
      <c r="AG89" s="2354"/>
      <c r="AH89" s="2354"/>
      <c r="AI89" s="2354"/>
      <c r="AJ89" s="2354"/>
      <c r="AK89" s="2354"/>
      <c r="AL89" s="2354"/>
      <c r="AM89" s="2354"/>
      <c r="AN89" s="2354"/>
      <c r="AO89" s="2354"/>
      <c r="AP89" s="2350"/>
      <c r="AQ89" s="2350"/>
      <c r="AR89" s="2350"/>
      <c r="AS89" s="2350"/>
      <c r="AT89" s="2350"/>
      <c r="AU89" s="2350"/>
      <c r="AV89" s="2350"/>
      <c r="AW89" s="2350"/>
      <c r="AX89" s="2350"/>
      <c r="AY89" s="2350"/>
      <c r="AZ89" s="2350"/>
      <c r="BA89" s="2350"/>
      <c r="BB89" s="2350"/>
      <c r="BC89" s="2350"/>
      <c r="BD89" s="2350"/>
      <c r="BE89" s="2350"/>
      <c r="BF89" s="2350"/>
      <c r="BG89" s="2350"/>
      <c r="BH89" s="2350"/>
      <c r="BI89" s="2350"/>
      <c r="BJ89" s="2350"/>
      <c r="BK89" s="2350"/>
      <c r="BL89" s="2350"/>
      <c r="BM89" s="2350"/>
      <c r="BN89" s="2350"/>
      <c r="BO89" s="2350"/>
      <c r="BP89" s="2350"/>
      <c r="BQ89" s="2350"/>
      <c r="BR89" s="2350"/>
      <c r="DC89" s="2353"/>
      <c r="DD89" s="2353"/>
      <c r="DE89" s="2353"/>
      <c r="DF89" s="2353"/>
      <c r="DG89" s="2353"/>
      <c r="DH89" s="2353"/>
      <c r="DI89" s="2353"/>
    </row>
    <row r="90" spans="1:113" ht="3" customHeight="1" x14ac:dyDescent="0.25">
      <c r="A90" s="2355"/>
      <c r="B90" s="2349"/>
      <c r="C90" s="18"/>
      <c r="D90" s="2126"/>
      <c r="E90" s="2126"/>
      <c r="F90" s="2126"/>
      <c r="G90" s="2126"/>
      <c r="H90" s="2126"/>
      <c r="I90" s="2126"/>
      <c r="J90" s="2126"/>
      <c r="K90" s="2126"/>
      <c r="L90" s="2126"/>
      <c r="M90" s="2126"/>
      <c r="N90" s="2126"/>
      <c r="O90" s="2126"/>
      <c r="P90" s="2126"/>
      <c r="Q90" s="2126"/>
      <c r="R90" s="2126"/>
      <c r="S90" s="2126"/>
      <c r="T90" s="2126"/>
      <c r="U90" s="2126"/>
      <c r="V90" s="2126"/>
      <c r="W90" s="2126"/>
      <c r="X90" s="2126"/>
      <c r="Y90" s="2126"/>
      <c r="Z90" s="2126"/>
      <c r="AA90" s="2126"/>
      <c r="AB90" s="2126"/>
      <c r="AC90" s="2126"/>
      <c r="AD90" s="2126"/>
      <c r="AE90" s="2126"/>
      <c r="AF90" s="2126"/>
      <c r="AG90" s="2350"/>
      <c r="AH90" s="2350"/>
      <c r="AI90" s="2350"/>
      <c r="AJ90" s="2350"/>
      <c r="AK90" s="2350"/>
      <c r="AL90" s="2350"/>
      <c r="AM90" s="2350"/>
      <c r="AN90" s="2350"/>
      <c r="AO90" s="2350"/>
      <c r="AP90" s="354"/>
      <c r="AQ90" s="354"/>
      <c r="AR90" s="354"/>
      <c r="AS90" s="354"/>
      <c r="AT90" s="354"/>
      <c r="AU90" s="354"/>
      <c r="AV90" s="354"/>
      <c r="AW90" s="354"/>
      <c r="AX90" s="354"/>
      <c r="AY90" s="354"/>
      <c r="AZ90" s="354"/>
      <c r="BA90" s="354"/>
      <c r="BB90" s="354"/>
      <c r="BC90" s="354"/>
      <c r="BD90" s="354"/>
      <c r="BE90" s="354"/>
      <c r="BF90" s="354"/>
      <c r="BG90" s="354"/>
      <c r="BH90" s="354"/>
      <c r="BI90" s="354"/>
      <c r="BJ90" s="2350"/>
      <c r="BK90" s="2350"/>
      <c r="BL90" s="2350"/>
      <c r="BM90" s="2350"/>
      <c r="BN90" s="2350"/>
      <c r="BO90" s="2350"/>
      <c r="BP90" s="2350"/>
      <c r="BQ90" s="2350"/>
      <c r="BR90" s="2350"/>
      <c r="DC90" s="2353"/>
      <c r="DD90" s="2353"/>
      <c r="DE90" s="2353"/>
      <c r="DF90" s="2353"/>
      <c r="DG90" s="2353"/>
      <c r="DH90" s="2353"/>
      <c r="DI90" s="2353"/>
    </row>
    <row r="91" spans="1:113" ht="3" customHeight="1" x14ac:dyDescent="0.25">
      <c r="A91" s="2355"/>
      <c r="B91" s="2349"/>
      <c r="C91" s="18"/>
      <c r="D91" s="2126"/>
      <c r="E91" s="2126"/>
      <c r="F91" s="2126"/>
      <c r="G91" s="2126"/>
      <c r="H91" s="2126"/>
      <c r="I91" s="2126"/>
      <c r="J91" s="2126"/>
      <c r="K91" s="2126"/>
      <c r="L91" s="2126"/>
      <c r="M91" s="2126"/>
      <c r="N91" s="2126"/>
      <c r="O91" s="2126"/>
      <c r="P91" s="2126"/>
      <c r="Q91" s="2126"/>
      <c r="R91" s="2126"/>
      <c r="S91" s="2126"/>
      <c r="T91" s="2126"/>
      <c r="U91" s="2126"/>
      <c r="V91" s="2126"/>
      <c r="W91" s="2126"/>
      <c r="X91" s="2126"/>
      <c r="Y91" s="2126"/>
      <c r="Z91" s="2126"/>
      <c r="AA91" s="2126"/>
      <c r="AB91" s="2126"/>
      <c r="AC91" s="2126"/>
      <c r="AD91" s="2126"/>
      <c r="AE91" s="2126"/>
      <c r="AF91" s="2126"/>
      <c r="AG91" s="2350"/>
      <c r="AH91" s="2350"/>
      <c r="AI91" s="2350"/>
      <c r="AJ91" s="2350"/>
      <c r="AK91" s="2350"/>
      <c r="AL91" s="2350"/>
      <c r="AM91" s="2350"/>
      <c r="AN91" s="2350"/>
      <c r="AO91" s="2350"/>
      <c r="AP91" s="354"/>
      <c r="AQ91" s="354"/>
      <c r="AR91" s="354"/>
      <c r="AS91" s="354"/>
      <c r="AT91" s="354"/>
      <c r="AU91" s="354"/>
      <c r="AV91" s="354"/>
      <c r="AW91" s="354"/>
      <c r="AX91" s="354"/>
      <c r="AY91" s="354"/>
      <c r="AZ91" s="354"/>
      <c r="BA91" s="354"/>
      <c r="BB91" s="354"/>
      <c r="BC91" s="354"/>
      <c r="BD91" s="354"/>
      <c r="BE91" s="354"/>
      <c r="BF91" s="354"/>
      <c r="BG91" s="354"/>
      <c r="BH91" s="354"/>
      <c r="BI91" s="354"/>
      <c r="BJ91" s="2350"/>
      <c r="BK91" s="2350"/>
      <c r="BL91" s="2350"/>
      <c r="BM91" s="2350"/>
      <c r="BN91" s="2350"/>
      <c r="BO91" s="2350"/>
      <c r="BP91" s="2350"/>
      <c r="BQ91" s="2350"/>
      <c r="BR91" s="2350"/>
      <c r="DC91" s="2353"/>
      <c r="DD91" s="2353"/>
      <c r="DE91" s="2353"/>
      <c r="DF91" s="2353"/>
      <c r="DG91" s="2353"/>
      <c r="DH91" s="2353"/>
      <c r="DI91" s="2353"/>
    </row>
    <row r="92" spans="1:113" ht="3" customHeight="1" x14ac:dyDescent="0.25">
      <c r="A92" s="2355"/>
      <c r="B92" s="2349"/>
      <c r="C92" s="18"/>
      <c r="D92" s="2126"/>
      <c r="E92" s="2126"/>
      <c r="F92" s="2126"/>
      <c r="G92" s="2126"/>
      <c r="H92" s="2126"/>
      <c r="I92" s="2126"/>
      <c r="J92" s="2126"/>
      <c r="K92" s="2126"/>
      <c r="L92" s="2126"/>
      <c r="M92" s="2126"/>
      <c r="N92" s="2126"/>
      <c r="O92" s="2126"/>
      <c r="P92" s="2126"/>
      <c r="Q92" s="2126"/>
      <c r="R92" s="2126"/>
      <c r="S92" s="2126"/>
      <c r="T92" s="2126"/>
      <c r="U92" s="2126"/>
      <c r="V92" s="2126"/>
      <c r="W92" s="2126"/>
      <c r="X92" s="2126"/>
      <c r="Y92" s="2126"/>
      <c r="Z92" s="2126"/>
      <c r="AA92" s="2126"/>
      <c r="AB92" s="2126"/>
      <c r="AC92" s="2126"/>
      <c r="AD92" s="2126"/>
      <c r="AE92" s="2126"/>
      <c r="AF92" s="2126"/>
      <c r="AG92" s="2350"/>
      <c r="AH92" s="2350"/>
      <c r="AI92" s="2350"/>
      <c r="AJ92" s="2350"/>
      <c r="AK92" s="2350"/>
      <c r="AL92" s="2350"/>
      <c r="AM92" s="2350"/>
      <c r="AN92" s="2350"/>
      <c r="AO92" s="2350"/>
      <c r="AP92" s="354"/>
      <c r="AQ92" s="354"/>
      <c r="AR92" s="354"/>
      <c r="AS92" s="354"/>
      <c r="AT92" s="354"/>
      <c r="AU92" s="354"/>
      <c r="AV92" s="354"/>
      <c r="AW92" s="354"/>
      <c r="AX92" s="354"/>
      <c r="AY92" s="354"/>
      <c r="AZ92" s="354"/>
      <c r="BA92" s="354"/>
      <c r="BB92" s="354"/>
      <c r="BC92" s="354"/>
      <c r="BD92" s="354"/>
      <c r="BE92" s="354"/>
      <c r="BF92" s="354"/>
      <c r="BG92" s="354"/>
      <c r="BH92" s="354"/>
      <c r="BI92" s="354"/>
      <c r="BJ92" s="2350"/>
      <c r="BK92" s="2350"/>
      <c r="BL92" s="2350"/>
      <c r="BM92" s="2350"/>
      <c r="BN92" s="2350"/>
      <c r="BO92" s="2350"/>
      <c r="BP92" s="2350"/>
      <c r="BQ92" s="2350"/>
      <c r="BR92" s="2350"/>
      <c r="DC92" s="2353"/>
      <c r="DD92" s="2353"/>
      <c r="DE92" s="2353"/>
      <c r="DF92" s="2353"/>
      <c r="DG92" s="2353"/>
      <c r="DH92" s="2353"/>
      <c r="DI92" s="2353"/>
    </row>
    <row r="93" spans="1:113" ht="3" customHeight="1" x14ac:dyDescent="0.25">
      <c r="A93" s="2355"/>
      <c r="B93" s="2349"/>
      <c r="C93" s="18"/>
      <c r="D93" s="2126"/>
      <c r="E93" s="2126"/>
      <c r="F93" s="2126"/>
      <c r="G93" s="2126"/>
      <c r="H93" s="2126"/>
      <c r="I93" s="2126"/>
      <c r="J93" s="2126"/>
      <c r="K93" s="2126"/>
      <c r="L93" s="2126"/>
      <c r="M93" s="2126"/>
      <c r="N93" s="2126"/>
      <c r="O93" s="2126"/>
      <c r="P93" s="2126"/>
      <c r="Q93" s="2126"/>
      <c r="R93" s="2126"/>
      <c r="S93" s="2126"/>
      <c r="T93" s="2126"/>
      <c r="U93" s="2126"/>
      <c r="V93" s="2126"/>
      <c r="W93" s="2126"/>
      <c r="X93" s="2126"/>
      <c r="Y93" s="2126"/>
      <c r="Z93" s="2126"/>
      <c r="AA93" s="2126"/>
      <c r="AB93" s="2126"/>
      <c r="AC93" s="2126"/>
      <c r="AD93" s="2126"/>
      <c r="AE93" s="2126"/>
      <c r="AF93" s="2126"/>
      <c r="AG93" s="2350"/>
      <c r="AH93" s="2350"/>
      <c r="AI93" s="2350"/>
      <c r="AJ93" s="2350"/>
      <c r="AK93" s="2350"/>
      <c r="AL93" s="2350"/>
      <c r="AM93" s="2350"/>
      <c r="AN93" s="2350"/>
      <c r="AO93" s="2350"/>
      <c r="AP93" s="354"/>
      <c r="AQ93" s="354"/>
      <c r="AR93" s="354"/>
      <c r="AS93" s="354"/>
      <c r="AT93" s="354"/>
      <c r="AU93" s="354"/>
      <c r="AV93" s="354"/>
      <c r="AW93" s="354"/>
      <c r="AX93" s="354"/>
      <c r="AY93" s="354"/>
      <c r="AZ93" s="354"/>
      <c r="BA93" s="354"/>
      <c r="BB93" s="354"/>
      <c r="BC93" s="354"/>
      <c r="BD93" s="354"/>
      <c r="BE93" s="354"/>
      <c r="BF93" s="354"/>
      <c r="BG93" s="354"/>
      <c r="BH93" s="354"/>
      <c r="BI93" s="354"/>
      <c r="BJ93" s="2350"/>
      <c r="BK93" s="2350"/>
      <c r="BL93" s="2350"/>
      <c r="BM93" s="2350"/>
      <c r="BN93" s="2350"/>
      <c r="BO93" s="2350"/>
      <c r="BP93" s="2350"/>
      <c r="BQ93" s="2350"/>
      <c r="BR93" s="2350"/>
      <c r="DC93" s="2353"/>
      <c r="DD93" s="2353"/>
      <c r="DE93" s="2353"/>
      <c r="DF93" s="2353"/>
      <c r="DG93" s="2353"/>
      <c r="DH93" s="2353"/>
      <c r="DI93" s="2353"/>
    </row>
    <row r="94" spans="1:113" ht="3" customHeight="1" x14ac:dyDescent="0.25">
      <c r="A94" s="2355"/>
      <c r="B94" s="2349"/>
      <c r="C94" s="18"/>
      <c r="D94" s="2126"/>
      <c r="E94" s="2126"/>
      <c r="F94" s="2126"/>
      <c r="G94" s="2126"/>
      <c r="H94" s="2126"/>
      <c r="I94" s="2126"/>
      <c r="J94" s="2126"/>
      <c r="K94" s="2126"/>
      <c r="L94" s="2126"/>
      <c r="M94" s="2126"/>
      <c r="N94" s="2126"/>
      <c r="O94" s="2126"/>
      <c r="P94" s="2126"/>
      <c r="Q94" s="2126"/>
      <c r="R94" s="2126"/>
      <c r="S94" s="2126"/>
      <c r="T94" s="2126"/>
      <c r="U94" s="2126"/>
      <c r="V94" s="2126"/>
      <c r="W94" s="2126"/>
      <c r="X94" s="2126"/>
      <c r="Y94" s="2126"/>
      <c r="Z94" s="2126"/>
      <c r="AA94" s="2126"/>
      <c r="AB94" s="2126"/>
      <c r="AC94" s="2126"/>
      <c r="AD94" s="2126"/>
      <c r="AE94" s="2126"/>
      <c r="AF94" s="2126"/>
      <c r="AG94" s="2350"/>
      <c r="AH94" s="2350"/>
      <c r="AI94" s="2350"/>
      <c r="AJ94" s="2350"/>
      <c r="AK94" s="2350"/>
      <c r="AL94" s="2350"/>
      <c r="AM94" s="2350"/>
      <c r="AN94" s="2350"/>
      <c r="AO94" s="2350"/>
      <c r="AP94" s="354"/>
      <c r="AQ94" s="354"/>
      <c r="AR94" s="354"/>
      <c r="AS94" s="354"/>
      <c r="AT94" s="354"/>
      <c r="AU94" s="354"/>
      <c r="AV94" s="354"/>
      <c r="AW94" s="354"/>
      <c r="AX94" s="354"/>
      <c r="AY94" s="354"/>
      <c r="AZ94" s="354"/>
      <c r="BA94" s="354"/>
      <c r="BB94" s="354"/>
      <c r="BC94" s="354"/>
      <c r="BD94" s="354"/>
      <c r="BE94" s="354"/>
      <c r="BF94" s="354"/>
      <c r="BG94" s="354"/>
      <c r="BH94" s="354"/>
      <c r="BI94" s="354"/>
      <c r="BJ94" s="2350"/>
      <c r="BK94" s="2350"/>
      <c r="BL94" s="2350"/>
      <c r="BM94" s="2350"/>
      <c r="BN94" s="2350"/>
      <c r="BO94" s="2350"/>
      <c r="BP94" s="2350"/>
      <c r="BQ94" s="2350"/>
      <c r="BR94" s="2350"/>
      <c r="DC94" s="2353"/>
      <c r="DD94" s="2353"/>
      <c r="DE94" s="2353"/>
      <c r="DF94" s="2353"/>
      <c r="DG94" s="2353"/>
      <c r="DH94" s="2353"/>
      <c r="DI94" s="2353"/>
    </row>
    <row r="95" spans="1:113" ht="3" customHeight="1" x14ac:dyDescent="0.25">
      <c r="A95" s="2355"/>
      <c r="B95" s="2349"/>
      <c r="C95" s="18"/>
      <c r="D95" s="2126"/>
      <c r="E95" s="2126"/>
      <c r="F95" s="2126"/>
      <c r="G95" s="2126"/>
      <c r="H95" s="2126"/>
      <c r="I95" s="2126"/>
      <c r="J95" s="2126"/>
      <c r="K95" s="2126"/>
      <c r="L95" s="2126"/>
      <c r="M95" s="2126"/>
      <c r="N95" s="2126"/>
      <c r="O95" s="2126"/>
      <c r="P95" s="2126"/>
      <c r="Q95" s="2126"/>
      <c r="R95" s="2126"/>
      <c r="S95" s="2126"/>
      <c r="T95" s="2126"/>
      <c r="U95" s="2126"/>
      <c r="V95" s="2126"/>
      <c r="W95" s="2126"/>
      <c r="X95" s="2126"/>
      <c r="Y95" s="2126"/>
      <c r="Z95" s="2126"/>
      <c r="AA95" s="2126"/>
      <c r="AB95" s="2126"/>
      <c r="AC95" s="2126"/>
      <c r="AD95" s="2126"/>
      <c r="AE95" s="2126"/>
      <c r="AF95" s="2126"/>
      <c r="AG95" s="2350"/>
      <c r="AH95" s="2350"/>
      <c r="AI95" s="2350"/>
      <c r="AJ95" s="2350"/>
      <c r="AK95" s="2350"/>
      <c r="AL95" s="2350"/>
      <c r="AM95" s="2350"/>
      <c r="AN95" s="2350"/>
      <c r="AO95" s="2350"/>
      <c r="AP95" s="354"/>
      <c r="AQ95" s="354"/>
      <c r="AR95" s="354"/>
      <c r="AS95" s="354"/>
      <c r="AT95" s="354"/>
      <c r="AU95" s="354"/>
      <c r="AV95" s="354"/>
      <c r="AW95" s="354"/>
      <c r="AX95" s="354"/>
      <c r="AY95" s="354"/>
      <c r="AZ95" s="354"/>
      <c r="BA95" s="354"/>
      <c r="BB95" s="354"/>
      <c r="BC95" s="354"/>
      <c r="BD95" s="354"/>
      <c r="BE95" s="354"/>
      <c r="BF95" s="354"/>
      <c r="BG95" s="354"/>
      <c r="BH95" s="354"/>
      <c r="BI95" s="354"/>
      <c r="BJ95" s="2350"/>
      <c r="BK95" s="2350"/>
      <c r="BL95" s="2350"/>
      <c r="BM95" s="2350"/>
      <c r="BN95" s="2350"/>
      <c r="BO95" s="2350"/>
      <c r="BP95" s="2350"/>
      <c r="BQ95" s="2350"/>
      <c r="BR95" s="2350"/>
    </row>
    <row r="96" spans="1:113" ht="3" customHeight="1" x14ac:dyDescent="0.25">
      <c r="A96" s="2355"/>
      <c r="B96" s="2349"/>
      <c r="C96" s="18"/>
      <c r="D96" s="2126"/>
      <c r="E96" s="2126"/>
      <c r="F96" s="2126"/>
      <c r="G96" s="2126"/>
      <c r="H96" s="2126"/>
      <c r="I96" s="2126"/>
      <c r="J96" s="2126"/>
      <c r="K96" s="2126"/>
      <c r="L96" s="2126"/>
      <c r="M96" s="2126"/>
      <c r="N96" s="2126"/>
      <c r="O96" s="2126"/>
      <c r="P96" s="2126"/>
      <c r="Q96" s="2126"/>
      <c r="R96" s="2126"/>
      <c r="S96" s="2126"/>
      <c r="T96" s="2126"/>
      <c r="U96" s="2126"/>
      <c r="V96" s="2126"/>
      <c r="W96" s="2126"/>
      <c r="X96" s="2126"/>
      <c r="Y96" s="2126"/>
      <c r="Z96" s="2126"/>
      <c r="AA96" s="2126"/>
      <c r="AB96" s="2126"/>
      <c r="AC96" s="2126"/>
      <c r="AD96" s="2126"/>
      <c r="AE96" s="2126"/>
      <c r="AF96" s="2126"/>
      <c r="AG96" s="2350"/>
      <c r="AH96" s="2350"/>
      <c r="AI96" s="2350"/>
      <c r="AJ96" s="2350"/>
      <c r="AK96" s="2350"/>
      <c r="AL96" s="2350"/>
      <c r="AM96" s="2350"/>
      <c r="AN96" s="2350"/>
      <c r="AO96" s="2350"/>
      <c r="AP96" s="354"/>
      <c r="AQ96" s="354"/>
      <c r="AR96" s="354"/>
      <c r="AS96" s="354"/>
      <c r="AT96" s="354"/>
      <c r="AU96" s="354"/>
      <c r="AV96" s="354"/>
      <c r="AW96" s="354"/>
      <c r="AX96" s="354"/>
      <c r="AY96" s="354"/>
      <c r="AZ96" s="354"/>
      <c r="BA96" s="354"/>
      <c r="BB96" s="354"/>
      <c r="BC96" s="354"/>
      <c r="BD96" s="354"/>
      <c r="BE96" s="354"/>
      <c r="BF96" s="354"/>
      <c r="BG96" s="354"/>
      <c r="BH96" s="354"/>
      <c r="BI96" s="354"/>
      <c r="BJ96" s="2350"/>
      <c r="BK96" s="2350"/>
      <c r="BL96" s="2350"/>
      <c r="BM96" s="2350"/>
      <c r="BN96" s="2350"/>
      <c r="BO96" s="2350"/>
      <c r="BP96" s="2350"/>
      <c r="BQ96" s="2350"/>
      <c r="BR96" s="2350"/>
    </row>
    <row r="97" spans="1:113" ht="3" customHeight="1" x14ac:dyDescent="0.25">
      <c r="A97" s="2355"/>
      <c r="B97" s="2349"/>
      <c r="C97" s="18"/>
      <c r="D97" s="2126"/>
      <c r="E97" s="2126"/>
      <c r="F97" s="2126"/>
      <c r="G97" s="2126"/>
      <c r="H97" s="2126"/>
      <c r="I97" s="2126"/>
      <c r="J97" s="2126"/>
      <c r="K97" s="2126"/>
      <c r="L97" s="2126"/>
      <c r="M97" s="2126"/>
      <c r="N97" s="2126"/>
      <c r="O97" s="2126"/>
      <c r="P97" s="2126"/>
      <c r="Q97" s="2126"/>
      <c r="R97" s="2126"/>
      <c r="S97" s="2126"/>
      <c r="T97" s="2126"/>
      <c r="U97" s="2126"/>
      <c r="V97" s="2126"/>
      <c r="W97" s="2126"/>
      <c r="X97" s="2126"/>
      <c r="Y97" s="2126"/>
      <c r="Z97" s="2126"/>
      <c r="AA97" s="2126"/>
      <c r="AB97" s="2126"/>
      <c r="AC97" s="2126"/>
      <c r="AD97" s="2126"/>
      <c r="AE97" s="2126"/>
      <c r="AF97" s="2126"/>
      <c r="AG97" s="2350"/>
      <c r="AH97" s="2350"/>
      <c r="AI97" s="2350"/>
      <c r="AJ97" s="2350"/>
      <c r="AK97" s="2350"/>
      <c r="AL97" s="2350"/>
      <c r="AM97" s="2350"/>
      <c r="AN97" s="2350"/>
      <c r="AO97" s="2350"/>
      <c r="AP97" s="354"/>
      <c r="AQ97" s="354"/>
      <c r="AR97" s="354"/>
      <c r="AS97" s="354"/>
      <c r="AT97" s="354"/>
      <c r="AU97" s="354"/>
      <c r="AV97" s="354"/>
      <c r="AW97" s="354"/>
      <c r="AX97" s="354"/>
      <c r="AY97" s="354"/>
      <c r="AZ97" s="354"/>
      <c r="BA97" s="354"/>
      <c r="BB97" s="354"/>
      <c r="BC97" s="354"/>
      <c r="BD97" s="354"/>
      <c r="BE97" s="354"/>
      <c r="BF97" s="354"/>
      <c r="BG97" s="354"/>
      <c r="BH97" s="354"/>
      <c r="BI97" s="354"/>
      <c r="BJ97" s="2350"/>
      <c r="BK97" s="2350"/>
      <c r="BL97" s="2350"/>
      <c r="BM97" s="2350"/>
      <c r="BN97" s="2350"/>
      <c r="BO97" s="2350"/>
      <c r="BP97" s="2350"/>
      <c r="BQ97" s="2350"/>
      <c r="BR97" s="2350"/>
    </row>
    <row r="98" spans="1:113" ht="3" customHeight="1" x14ac:dyDescent="0.25">
      <c r="A98" s="2355"/>
      <c r="B98" s="2349"/>
      <c r="C98" s="18"/>
      <c r="D98" s="2126"/>
      <c r="E98" s="2126"/>
      <c r="F98" s="2126"/>
      <c r="G98" s="2126"/>
      <c r="H98" s="2126"/>
      <c r="I98" s="2126"/>
      <c r="J98" s="2126"/>
      <c r="K98" s="2126"/>
      <c r="L98" s="2126"/>
      <c r="M98" s="2126"/>
      <c r="N98" s="2126"/>
      <c r="O98" s="2126"/>
      <c r="P98" s="2126"/>
      <c r="Q98" s="2126"/>
      <c r="R98" s="2126"/>
      <c r="S98" s="2126"/>
      <c r="T98" s="2126"/>
      <c r="U98" s="2126"/>
      <c r="V98" s="2126"/>
      <c r="W98" s="2126"/>
      <c r="X98" s="2126"/>
      <c r="Y98" s="2126"/>
      <c r="Z98" s="2126"/>
      <c r="AA98" s="2126"/>
      <c r="AB98" s="2126"/>
      <c r="AC98" s="2126"/>
      <c r="AD98" s="2126"/>
      <c r="AE98" s="2126"/>
      <c r="AF98" s="2126"/>
      <c r="AG98" s="2350"/>
      <c r="AH98" s="2350"/>
      <c r="AI98" s="2350"/>
      <c r="AJ98" s="2350"/>
      <c r="AK98" s="2350"/>
      <c r="AL98" s="2350"/>
      <c r="AM98" s="2350"/>
      <c r="AN98" s="2350"/>
      <c r="AO98" s="2350"/>
      <c r="AP98" s="354"/>
      <c r="AQ98" s="354"/>
      <c r="AR98" s="354"/>
      <c r="AS98" s="354"/>
      <c r="AT98" s="354"/>
      <c r="AU98" s="354"/>
      <c r="AV98" s="354"/>
      <c r="AW98" s="354"/>
      <c r="AX98" s="354"/>
      <c r="AY98" s="354"/>
      <c r="AZ98" s="354"/>
      <c r="BA98" s="354"/>
      <c r="BB98" s="354"/>
      <c r="BC98" s="354"/>
      <c r="BD98" s="354"/>
      <c r="BE98" s="354"/>
      <c r="BF98" s="354"/>
      <c r="BG98" s="354"/>
      <c r="BH98" s="354"/>
      <c r="BI98" s="354"/>
      <c r="BJ98" s="2350"/>
      <c r="BK98" s="2350"/>
      <c r="BL98" s="2350"/>
      <c r="BM98" s="2350"/>
      <c r="BN98" s="2350"/>
      <c r="BO98" s="2350"/>
      <c r="BP98" s="2350"/>
      <c r="BQ98" s="2350"/>
      <c r="BR98" s="2350"/>
    </row>
    <row r="99" spans="1:113" ht="3" customHeight="1" x14ac:dyDescent="0.25">
      <c r="A99" s="2355"/>
      <c r="B99" s="2349"/>
      <c r="C99" s="18"/>
      <c r="D99" s="2126"/>
      <c r="E99" s="2126"/>
      <c r="F99" s="2126"/>
      <c r="G99" s="2126"/>
      <c r="H99" s="2126"/>
      <c r="I99" s="2126"/>
      <c r="J99" s="2126"/>
      <c r="K99" s="2126"/>
      <c r="L99" s="2126"/>
      <c r="M99" s="2126"/>
      <c r="N99" s="2126"/>
      <c r="O99" s="2126"/>
      <c r="P99" s="2126"/>
      <c r="Q99" s="2126"/>
      <c r="R99" s="2126"/>
      <c r="S99" s="2126"/>
      <c r="T99" s="2126"/>
      <c r="U99" s="2126"/>
      <c r="V99" s="2126"/>
      <c r="W99" s="2126"/>
      <c r="X99" s="2126"/>
      <c r="Y99" s="2126"/>
      <c r="Z99" s="2126"/>
      <c r="AA99" s="2126"/>
      <c r="AB99" s="2126"/>
      <c r="AC99" s="2126"/>
      <c r="AD99" s="2126"/>
      <c r="AE99" s="2126"/>
      <c r="AF99" s="2126"/>
      <c r="AG99" s="2350"/>
      <c r="AH99" s="2350"/>
      <c r="AI99" s="2350"/>
      <c r="AJ99" s="2350"/>
      <c r="AK99" s="2350"/>
      <c r="AL99" s="2350"/>
      <c r="AM99" s="2350"/>
      <c r="AN99" s="2350"/>
      <c r="AO99" s="2350"/>
      <c r="AP99" s="354"/>
      <c r="AQ99" s="354"/>
      <c r="AR99" s="354"/>
      <c r="AS99" s="354"/>
      <c r="AT99" s="354"/>
      <c r="AU99" s="354"/>
      <c r="AV99" s="354"/>
      <c r="AW99" s="354"/>
      <c r="AX99" s="354"/>
      <c r="AY99" s="354"/>
      <c r="AZ99" s="354"/>
      <c r="BA99" s="354"/>
      <c r="BB99" s="354"/>
      <c r="BC99" s="354"/>
      <c r="BD99" s="354"/>
      <c r="BE99" s="354"/>
      <c r="BF99" s="354"/>
      <c r="BG99" s="354"/>
      <c r="BH99" s="354"/>
      <c r="BI99" s="354"/>
      <c r="BJ99" s="2350"/>
      <c r="BK99" s="2350"/>
      <c r="BL99" s="2350"/>
      <c r="BM99" s="2350"/>
      <c r="BN99" s="2350"/>
      <c r="BO99" s="2350"/>
      <c r="BP99" s="2350"/>
      <c r="BQ99" s="2350"/>
      <c r="BR99" s="2350"/>
    </row>
    <row r="100" spans="1:113" ht="3" customHeight="1" x14ac:dyDescent="0.25">
      <c r="A100" s="2355"/>
      <c r="B100" s="2349"/>
      <c r="C100" s="18"/>
      <c r="D100" s="2126"/>
      <c r="E100" s="2126"/>
      <c r="F100" s="2126"/>
      <c r="G100" s="2126"/>
      <c r="H100" s="2126"/>
      <c r="I100" s="2126"/>
      <c r="J100" s="2126"/>
      <c r="K100" s="2126"/>
      <c r="L100" s="2126"/>
      <c r="M100" s="2126"/>
      <c r="N100" s="2126"/>
      <c r="O100" s="2126"/>
      <c r="P100" s="2126"/>
      <c r="Q100" s="2126"/>
      <c r="R100" s="2126"/>
      <c r="S100" s="2126"/>
      <c r="T100" s="2126"/>
      <c r="U100" s="2126"/>
      <c r="V100" s="2126"/>
      <c r="W100" s="2126"/>
      <c r="X100" s="2126"/>
      <c r="Y100" s="2126"/>
      <c r="Z100" s="2126"/>
      <c r="AA100" s="2126"/>
      <c r="AB100" s="2126"/>
      <c r="AC100" s="2126"/>
      <c r="AD100" s="2126"/>
      <c r="AE100" s="2126"/>
      <c r="AF100" s="2126"/>
      <c r="AG100" s="2350"/>
      <c r="AH100" s="2350"/>
      <c r="AI100" s="2350"/>
      <c r="AJ100" s="2350"/>
      <c r="AK100" s="2350"/>
      <c r="AL100" s="2350"/>
      <c r="AM100" s="2350"/>
      <c r="AN100" s="2350"/>
      <c r="AO100" s="2350"/>
      <c r="AP100" s="354"/>
      <c r="AQ100" s="354"/>
      <c r="AR100" s="354"/>
      <c r="AS100" s="354"/>
      <c r="AT100" s="354"/>
      <c r="AU100" s="354"/>
      <c r="AV100" s="354"/>
      <c r="AW100" s="354"/>
      <c r="AX100" s="354"/>
      <c r="AY100" s="354"/>
      <c r="AZ100" s="354"/>
      <c r="BA100" s="354"/>
      <c r="BB100" s="354"/>
      <c r="BC100" s="354"/>
      <c r="BD100" s="354"/>
      <c r="BE100" s="354"/>
      <c r="BF100" s="354"/>
      <c r="BG100" s="354"/>
      <c r="BH100" s="354"/>
      <c r="BI100" s="354"/>
      <c r="BJ100" s="2350"/>
      <c r="BK100" s="2350"/>
      <c r="BL100" s="2350"/>
      <c r="BM100" s="2350"/>
      <c r="BN100" s="2350"/>
      <c r="BO100" s="2350"/>
      <c r="BP100" s="2350"/>
      <c r="BQ100" s="2350"/>
      <c r="BR100" s="2350"/>
    </row>
    <row r="101" spans="1:113" ht="3" customHeight="1" x14ac:dyDescent="0.25">
      <c r="A101" s="2355"/>
      <c r="B101" s="2349"/>
      <c r="C101" s="18"/>
      <c r="D101" s="2126"/>
      <c r="E101" s="2126"/>
      <c r="F101" s="2126"/>
      <c r="G101" s="2126"/>
      <c r="H101" s="2126"/>
      <c r="I101" s="2126"/>
      <c r="J101" s="2126"/>
      <c r="K101" s="2126"/>
      <c r="L101" s="2126"/>
      <c r="M101" s="2126"/>
      <c r="N101" s="2126"/>
      <c r="O101" s="2126"/>
      <c r="P101" s="2126"/>
      <c r="Q101" s="2126"/>
      <c r="R101" s="2126"/>
      <c r="S101" s="2126"/>
      <c r="T101" s="2126"/>
      <c r="U101" s="2126"/>
      <c r="V101" s="2126"/>
      <c r="W101" s="2126"/>
      <c r="X101" s="2126"/>
      <c r="Y101" s="2126"/>
      <c r="Z101" s="2126"/>
      <c r="AA101" s="2126"/>
      <c r="AB101" s="2126"/>
      <c r="AC101" s="2126"/>
      <c r="AD101" s="2126"/>
      <c r="AE101" s="2126"/>
      <c r="AF101" s="2126"/>
      <c r="AG101" s="2350"/>
      <c r="AH101" s="2350"/>
      <c r="AI101" s="2350"/>
      <c r="AJ101" s="2350"/>
      <c r="AK101" s="2350"/>
      <c r="AL101" s="2350"/>
      <c r="AM101" s="2350"/>
      <c r="AN101" s="2350"/>
      <c r="AO101" s="2350"/>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2350"/>
      <c r="BK101" s="2350"/>
      <c r="BL101" s="2350"/>
      <c r="BM101" s="2350"/>
      <c r="BN101" s="2350"/>
      <c r="BO101" s="2350"/>
      <c r="BP101" s="2350"/>
      <c r="BQ101" s="2350"/>
      <c r="BR101" s="2350"/>
    </row>
    <row r="102" spans="1:113" ht="3" customHeight="1" x14ac:dyDescent="0.25">
      <c r="A102" s="2355"/>
      <c r="B102" s="2349"/>
      <c r="C102" s="18"/>
      <c r="D102" s="2126"/>
      <c r="E102" s="2126"/>
      <c r="F102" s="2126"/>
      <c r="G102" s="2126"/>
      <c r="H102" s="2126"/>
      <c r="I102" s="2126"/>
      <c r="J102" s="2126"/>
      <c r="K102" s="2126"/>
      <c r="L102" s="2126"/>
      <c r="M102" s="2126"/>
      <c r="N102" s="2126"/>
      <c r="O102" s="2126"/>
      <c r="P102" s="2126"/>
      <c r="Q102" s="2126"/>
      <c r="R102" s="2126"/>
      <c r="S102" s="2126"/>
      <c r="T102" s="2126"/>
      <c r="U102" s="2126"/>
      <c r="V102" s="2126"/>
      <c r="W102" s="2126"/>
      <c r="X102" s="2126"/>
      <c r="Y102" s="2126"/>
      <c r="Z102" s="2126"/>
      <c r="AA102" s="2126"/>
      <c r="AB102" s="2126"/>
      <c r="AC102" s="2126"/>
      <c r="AD102" s="2126"/>
      <c r="AE102" s="2126"/>
      <c r="AF102" s="2126"/>
      <c r="AG102" s="2350"/>
      <c r="AH102" s="2350"/>
      <c r="AI102" s="2350"/>
      <c r="AJ102" s="2350"/>
      <c r="AK102" s="2350"/>
      <c r="AL102" s="2350"/>
      <c r="AM102" s="2350"/>
      <c r="AN102" s="2350"/>
      <c r="AO102" s="2350"/>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2350"/>
      <c r="BK102" s="2350"/>
      <c r="BL102" s="2350"/>
      <c r="BM102" s="2350"/>
      <c r="BN102" s="2350"/>
      <c r="BO102" s="2350"/>
      <c r="BP102" s="2350"/>
      <c r="BQ102" s="2350"/>
      <c r="BR102" s="2350"/>
    </row>
    <row r="103" spans="1:113" ht="3" customHeight="1" x14ac:dyDescent="0.25">
      <c r="A103" s="2355"/>
      <c r="B103" s="2349"/>
      <c r="C103" s="18"/>
      <c r="D103" s="2126"/>
      <c r="E103" s="2126"/>
      <c r="F103" s="2126"/>
      <c r="G103" s="2126"/>
      <c r="H103" s="2126"/>
      <c r="I103" s="2126"/>
      <c r="J103" s="2126"/>
      <c r="K103" s="2126"/>
      <c r="L103" s="2126"/>
      <c r="M103" s="2126"/>
      <c r="N103" s="2126"/>
      <c r="O103" s="2126"/>
      <c r="P103" s="2126"/>
      <c r="Q103" s="2126"/>
      <c r="R103" s="2126"/>
      <c r="S103" s="2126"/>
      <c r="T103" s="2126"/>
      <c r="U103" s="2126"/>
      <c r="V103" s="2126"/>
      <c r="W103" s="2126"/>
      <c r="X103" s="2126"/>
      <c r="Y103" s="2126"/>
      <c r="Z103" s="2126"/>
      <c r="AA103" s="2126"/>
      <c r="AB103" s="2126"/>
      <c r="AC103" s="2126"/>
      <c r="AD103" s="2126"/>
      <c r="AE103" s="2126"/>
      <c r="AF103" s="2126"/>
      <c r="AG103" s="2350"/>
      <c r="AH103" s="2350"/>
      <c r="AI103" s="2350"/>
      <c r="AJ103" s="2350"/>
      <c r="AK103" s="2350"/>
      <c r="AL103" s="2350"/>
      <c r="AM103" s="2350"/>
      <c r="AN103" s="2350"/>
      <c r="AO103" s="2350"/>
      <c r="AP103" s="354"/>
      <c r="AQ103" s="354"/>
      <c r="AR103" s="354"/>
      <c r="AS103" s="354"/>
      <c r="AT103" s="354"/>
      <c r="AU103" s="354"/>
      <c r="AV103" s="354"/>
      <c r="AW103" s="354"/>
      <c r="AX103" s="354"/>
      <c r="AY103" s="354"/>
      <c r="AZ103" s="354"/>
      <c r="BA103" s="354"/>
      <c r="BB103" s="354"/>
      <c r="BC103" s="354"/>
      <c r="BD103" s="354"/>
      <c r="BE103" s="354"/>
      <c r="BF103" s="354"/>
      <c r="BG103" s="354"/>
      <c r="BH103" s="354"/>
      <c r="BI103" s="354"/>
      <c r="BJ103" s="2350"/>
      <c r="BK103" s="2350"/>
      <c r="BL103" s="2350"/>
      <c r="BM103" s="2350"/>
      <c r="BN103" s="2350"/>
      <c r="BO103" s="2350"/>
      <c r="BP103" s="2350"/>
      <c r="BQ103" s="2350"/>
      <c r="BR103" s="2350"/>
      <c r="DC103" s="2299"/>
      <c r="DD103" s="2299"/>
      <c r="DE103" s="2299"/>
      <c r="DF103" s="2299"/>
      <c r="DG103" s="2299"/>
      <c r="DH103" s="2299"/>
      <c r="DI103" s="2299"/>
    </row>
    <row r="104" spans="1:113" ht="3" customHeight="1" x14ac:dyDescent="0.25">
      <c r="A104" s="2355"/>
      <c r="B104" s="2349"/>
      <c r="C104" s="18"/>
      <c r="D104" s="2126"/>
      <c r="E104" s="2126"/>
      <c r="F104" s="2126"/>
      <c r="G104" s="2126"/>
      <c r="H104" s="2126"/>
      <c r="I104" s="2126"/>
      <c r="J104" s="2126"/>
      <c r="K104" s="2126"/>
      <c r="L104" s="2126"/>
      <c r="M104" s="2126"/>
      <c r="N104" s="2126"/>
      <c r="O104" s="2126"/>
      <c r="P104" s="2126"/>
      <c r="Q104" s="2126"/>
      <c r="R104" s="2126"/>
      <c r="S104" s="2126"/>
      <c r="T104" s="2126"/>
      <c r="U104" s="2126"/>
      <c r="V104" s="2126"/>
      <c r="W104" s="2126"/>
      <c r="X104" s="2126"/>
      <c r="Y104" s="2126"/>
      <c r="Z104" s="2126"/>
      <c r="AA104" s="2126"/>
      <c r="AB104" s="2126"/>
      <c r="AC104" s="2126"/>
      <c r="AD104" s="2126"/>
      <c r="AE104" s="2126"/>
      <c r="AF104" s="2126"/>
      <c r="AG104" s="2350"/>
      <c r="AH104" s="2350"/>
      <c r="AI104" s="2350"/>
      <c r="AJ104" s="2350"/>
      <c r="AK104" s="2350"/>
      <c r="AL104" s="2350"/>
      <c r="AM104" s="2350"/>
      <c r="AN104" s="2350"/>
      <c r="AO104" s="2350"/>
      <c r="AP104" s="354"/>
      <c r="AQ104" s="354"/>
      <c r="AR104" s="354"/>
      <c r="AS104" s="354"/>
      <c r="AT104" s="354"/>
      <c r="AU104" s="354"/>
      <c r="AV104" s="354"/>
      <c r="AW104" s="354"/>
      <c r="AX104" s="354"/>
      <c r="AY104" s="354"/>
      <c r="AZ104" s="354"/>
      <c r="BA104" s="354"/>
      <c r="BB104" s="354"/>
      <c r="BC104" s="354"/>
      <c r="BD104" s="354"/>
      <c r="BE104" s="354"/>
      <c r="BF104" s="354"/>
      <c r="BG104" s="354"/>
      <c r="BH104" s="354"/>
      <c r="BI104" s="354"/>
      <c r="BJ104" s="2350"/>
      <c r="BK104" s="2350"/>
      <c r="BL104" s="2350"/>
      <c r="BM104" s="2350"/>
      <c r="BN104" s="2350"/>
      <c r="BO104" s="2350"/>
      <c r="BP104" s="2350"/>
      <c r="BQ104" s="2350"/>
      <c r="BR104" s="2350"/>
      <c r="DC104" s="2299"/>
      <c r="DD104" s="2299"/>
      <c r="DE104" s="2299"/>
      <c r="DF104" s="2299"/>
      <c r="DG104" s="2299"/>
      <c r="DH104" s="2299"/>
      <c r="DI104" s="2299"/>
    </row>
    <row r="105" spans="1:113" ht="3" customHeight="1" x14ac:dyDescent="0.25">
      <c r="A105" s="2355"/>
      <c r="B105" s="2349"/>
      <c r="C105" s="18"/>
      <c r="D105" s="2126"/>
      <c r="E105" s="2126"/>
      <c r="F105" s="2126"/>
      <c r="G105" s="2126"/>
      <c r="H105" s="2126"/>
      <c r="I105" s="2126"/>
      <c r="J105" s="2126"/>
      <c r="K105" s="2126"/>
      <c r="L105" s="2126"/>
      <c r="M105" s="2126"/>
      <c r="N105" s="2126"/>
      <c r="O105" s="2126"/>
      <c r="P105" s="2126"/>
      <c r="Q105" s="2126"/>
      <c r="R105" s="2126"/>
      <c r="S105" s="2126"/>
      <c r="T105" s="2126"/>
      <c r="U105" s="2126"/>
      <c r="V105" s="2126"/>
      <c r="W105" s="2126"/>
      <c r="X105" s="2126"/>
      <c r="Y105" s="2126"/>
      <c r="Z105" s="2126"/>
      <c r="AA105" s="2126"/>
      <c r="AB105" s="2126"/>
      <c r="AC105" s="2126"/>
      <c r="AD105" s="2126"/>
      <c r="AE105" s="2126"/>
      <c r="AF105" s="2126"/>
      <c r="AG105" s="2350"/>
      <c r="AH105" s="2350"/>
      <c r="AI105" s="2350"/>
      <c r="AJ105" s="2350"/>
      <c r="AK105" s="2350"/>
      <c r="AL105" s="2350"/>
      <c r="AM105" s="2350"/>
      <c r="AN105" s="2350"/>
      <c r="AO105" s="2350"/>
      <c r="AP105" s="355"/>
      <c r="AQ105" s="355"/>
      <c r="AR105" s="355"/>
      <c r="AS105" s="355"/>
      <c r="AT105" s="355"/>
      <c r="AU105" s="355"/>
      <c r="AV105" s="355"/>
      <c r="AW105" s="355"/>
      <c r="AX105" s="355"/>
      <c r="AY105" s="355"/>
      <c r="AZ105" s="355"/>
      <c r="BA105" s="355"/>
      <c r="BB105" s="355"/>
      <c r="BC105" s="355"/>
      <c r="BD105" s="355"/>
      <c r="BE105" s="355"/>
      <c r="BF105" s="355"/>
      <c r="BG105" s="355"/>
      <c r="BH105" s="355"/>
      <c r="BI105" s="355"/>
      <c r="BJ105" s="2350"/>
      <c r="BK105" s="2350"/>
      <c r="BL105" s="2350"/>
      <c r="BM105" s="2350"/>
      <c r="BN105" s="2350"/>
      <c r="BO105" s="2350"/>
      <c r="BP105" s="2350"/>
      <c r="BQ105" s="2350"/>
      <c r="BR105" s="2350"/>
      <c r="DC105" s="2299"/>
      <c r="DD105" s="2299"/>
      <c r="DE105" s="2299"/>
      <c r="DF105" s="2299"/>
      <c r="DG105" s="2299"/>
      <c r="DH105" s="2299"/>
      <c r="DI105" s="2299"/>
    </row>
    <row r="106" spans="1:113" ht="3" customHeight="1" x14ac:dyDescent="0.25">
      <c r="A106" s="2355"/>
      <c r="B106" s="2349"/>
      <c r="C106" s="18"/>
      <c r="D106" s="2126"/>
      <c r="E106" s="2126"/>
      <c r="F106" s="2126"/>
      <c r="G106" s="2126"/>
      <c r="H106" s="2126"/>
      <c r="I106" s="2126"/>
      <c r="J106" s="2126"/>
      <c r="K106" s="2126"/>
      <c r="L106" s="2126"/>
      <c r="M106" s="2126"/>
      <c r="N106" s="2126"/>
      <c r="O106" s="2126"/>
      <c r="P106" s="2126"/>
      <c r="Q106" s="2126"/>
      <c r="R106" s="2126"/>
      <c r="S106" s="2126"/>
      <c r="T106" s="2126"/>
      <c r="U106" s="2126"/>
      <c r="V106" s="2126"/>
      <c r="W106" s="2126"/>
      <c r="X106" s="2126"/>
      <c r="Y106" s="2126"/>
      <c r="Z106" s="2126"/>
      <c r="AA106" s="2126"/>
      <c r="AB106" s="2126"/>
      <c r="AC106" s="2126"/>
      <c r="AD106" s="2126"/>
      <c r="AE106" s="2126"/>
      <c r="AF106" s="2126"/>
      <c r="AG106" s="2350"/>
      <c r="AH106" s="2350"/>
      <c r="AI106" s="2350"/>
      <c r="AJ106" s="2350"/>
      <c r="AK106" s="2350"/>
      <c r="AL106" s="2350"/>
      <c r="AM106" s="2350"/>
      <c r="AN106" s="2350"/>
      <c r="AO106" s="2350"/>
      <c r="AP106" s="355"/>
      <c r="AQ106" s="355"/>
      <c r="AR106" s="355"/>
      <c r="AS106" s="355"/>
      <c r="AT106" s="355"/>
      <c r="AU106" s="355"/>
      <c r="AV106" s="355"/>
      <c r="AW106" s="355"/>
      <c r="AX106" s="355"/>
      <c r="AY106" s="355"/>
      <c r="AZ106" s="355"/>
      <c r="BA106" s="355"/>
      <c r="BB106" s="355"/>
      <c r="BC106" s="355"/>
      <c r="BD106" s="355"/>
      <c r="BE106" s="355"/>
      <c r="BF106" s="355"/>
      <c r="BG106" s="355"/>
      <c r="BH106" s="355"/>
      <c r="BI106" s="355"/>
      <c r="BJ106" s="2350"/>
      <c r="BK106" s="2350"/>
      <c r="BL106" s="2350"/>
      <c r="BM106" s="2350"/>
      <c r="BN106" s="2350"/>
      <c r="BO106" s="2350"/>
      <c r="BP106" s="2350"/>
      <c r="BQ106" s="2350"/>
      <c r="BR106" s="2350"/>
      <c r="DC106" s="2299"/>
      <c r="DD106" s="2299"/>
      <c r="DE106" s="2299"/>
      <c r="DF106" s="2299"/>
      <c r="DG106" s="2299"/>
      <c r="DH106" s="2299"/>
      <c r="DI106" s="2299"/>
    </row>
    <row r="107" spans="1:113" ht="3" customHeight="1" x14ac:dyDescent="0.25">
      <c r="A107" s="2355"/>
      <c r="B107" s="2349"/>
      <c r="C107" s="18"/>
      <c r="D107" s="2126"/>
      <c r="E107" s="2126"/>
      <c r="F107" s="2126"/>
      <c r="G107" s="2126"/>
      <c r="H107" s="2126"/>
      <c r="I107" s="2126"/>
      <c r="J107" s="2126"/>
      <c r="K107" s="2126"/>
      <c r="L107" s="2126"/>
      <c r="M107" s="2126"/>
      <c r="N107" s="2126"/>
      <c r="O107" s="2126"/>
      <c r="P107" s="2126"/>
      <c r="Q107" s="2126"/>
      <c r="R107" s="2126"/>
      <c r="S107" s="2126"/>
      <c r="T107" s="2126"/>
      <c r="U107" s="2126"/>
      <c r="V107" s="2126"/>
      <c r="W107" s="2126"/>
      <c r="X107" s="2126"/>
      <c r="Y107" s="2126"/>
      <c r="Z107" s="2126"/>
      <c r="AA107" s="2126"/>
      <c r="AB107" s="2126"/>
      <c r="AC107" s="2126"/>
      <c r="AD107" s="2126"/>
      <c r="AE107" s="2126"/>
      <c r="AF107" s="2126"/>
      <c r="AG107" s="2350"/>
      <c r="AH107" s="2350"/>
      <c r="AI107" s="2350"/>
      <c r="AJ107" s="2350"/>
      <c r="AK107" s="2350"/>
      <c r="AL107" s="2350"/>
      <c r="AM107" s="2350"/>
      <c r="AN107" s="2350"/>
      <c r="AO107" s="2350"/>
      <c r="AP107" s="355"/>
      <c r="AQ107" s="355"/>
      <c r="AR107" s="355"/>
      <c r="AS107" s="355"/>
      <c r="AT107" s="355"/>
      <c r="AU107" s="355"/>
      <c r="AV107" s="355"/>
      <c r="AW107" s="355"/>
      <c r="AX107" s="355"/>
      <c r="AY107" s="355"/>
      <c r="AZ107" s="355"/>
      <c r="BA107" s="355"/>
      <c r="BB107" s="355"/>
      <c r="BC107" s="355"/>
      <c r="BD107" s="355"/>
      <c r="BE107" s="355"/>
      <c r="BF107" s="355"/>
      <c r="BG107" s="355"/>
      <c r="BH107" s="355"/>
      <c r="BI107" s="355"/>
      <c r="BJ107" s="2350"/>
      <c r="BK107" s="2350"/>
      <c r="BL107" s="2350"/>
      <c r="BM107" s="2350"/>
      <c r="BN107" s="2350"/>
      <c r="BO107" s="2350"/>
      <c r="BP107" s="2350"/>
      <c r="BQ107" s="2350"/>
      <c r="BR107" s="2350"/>
    </row>
    <row r="108" spans="1:113" ht="3" customHeight="1" x14ac:dyDescent="0.25">
      <c r="A108" s="2355"/>
      <c r="B108" s="2349"/>
      <c r="C108" s="18"/>
      <c r="D108" s="2126"/>
      <c r="E108" s="2126"/>
      <c r="F108" s="2126"/>
      <c r="G108" s="2126"/>
      <c r="H108" s="2126"/>
      <c r="I108" s="2126"/>
      <c r="J108" s="2126"/>
      <c r="K108" s="2126"/>
      <c r="L108" s="2126"/>
      <c r="M108" s="2126"/>
      <c r="N108" s="2126"/>
      <c r="O108" s="2126"/>
      <c r="P108" s="2126"/>
      <c r="Q108" s="2126"/>
      <c r="R108" s="2126"/>
      <c r="S108" s="2126"/>
      <c r="T108" s="2126"/>
      <c r="U108" s="2126"/>
      <c r="V108" s="2126"/>
      <c r="W108" s="2126"/>
      <c r="X108" s="2126"/>
      <c r="Y108" s="2126"/>
      <c r="Z108" s="2126"/>
      <c r="AA108" s="2126"/>
      <c r="AB108" s="2126"/>
      <c r="AC108" s="2126"/>
      <c r="AD108" s="2126"/>
      <c r="AE108" s="2126"/>
      <c r="AF108" s="2126"/>
      <c r="AG108" s="2350"/>
      <c r="AH108" s="2350"/>
      <c r="AI108" s="2350"/>
      <c r="AJ108" s="2350"/>
      <c r="AK108" s="2350"/>
      <c r="AL108" s="2350"/>
      <c r="AM108" s="2350"/>
      <c r="AN108" s="2350"/>
      <c r="AO108" s="2350"/>
      <c r="AP108" s="355"/>
      <c r="AQ108" s="355"/>
      <c r="AR108" s="355"/>
      <c r="AS108" s="355"/>
      <c r="AT108" s="355"/>
      <c r="AU108" s="355"/>
      <c r="AV108" s="355"/>
      <c r="AW108" s="355"/>
      <c r="AX108" s="355"/>
      <c r="AY108" s="355"/>
      <c r="AZ108" s="355"/>
      <c r="BA108" s="355"/>
      <c r="BB108" s="355"/>
      <c r="BC108" s="355"/>
      <c r="BD108" s="355"/>
      <c r="BE108" s="355"/>
      <c r="BF108" s="355"/>
      <c r="BG108" s="355"/>
      <c r="BH108" s="355"/>
      <c r="BI108" s="355"/>
      <c r="BJ108" s="2350"/>
      <c r="BK108" s="2350"/>
      <c r="BL108" s="2350"/>
      <c r="BM108" s="2350"/>
      <c r="BN108" s="2350"/>
      <c r="BO108" s="2350"/>
      <c r="BP108" s="2350"/>
      <c r="BQ108" s="2350"/>
      <c r="BR108" s="2350"/>
    </row>
    <row r="109" spans="1:113" ht="3" customHeight="1" x14ac:dyDescent="0.25">
      <c r="A109" s="2355"/>
      <c r="B109" s="2349"/>
      <c r="C109" s="18"/>
      <c r="D109" s="2126"/>
      <c r="E109" s="2126"/>
      <c r="F109" s="2126"/>
      <c r="G109" s="2126"/>
      <c r="H109" s="2126"/>
      <c r="I109" s="2126"/>
      <c r="J109" s="2126"/>
      <c r="K109" s="2126"/>
      <c r="L109" s="2126"/>
      <c r="M109" s="2126"/>
      <c r="N109" s="2126"/>
      <c r="O109" s="2126"/>
      <c r="P109" s="2126"/>
      <c r="Q109" s="2126"/>
      <c r="R109" s="2126"/>
      <c r="S109" s="2126"/>
      <c r="T109" s="2126"/>
      <c r="U109" s="2126"/>
      <c r="V109" s="2126"/>
      <c r="W109" s="2126"/>
      <c r="X109" s="2126"/>
      <c r="Y109" s="2126"/>
      <c r="Z109" s="2126"/>
      <c r="AA109" s="2126"/>
      <c r="AB109" s="2126"/>
      <c r="AC109" s="2126"/>
      <c r="AD109" s="2126"/>
      <c r="AE109" s="2126"/>
      <c r="AF109" s="2126"/>
      <c r="AG109" s="2350"/>
      <c r="AH109" s="2350"/>
      <c r="AI109" s="2350"/>
      <c r="AJ109" s="2350"/>
      <c r="AK109" s="2350"/>
      <c r="AL109" s="2350"/>
      <c r="AM109" s="2350"/>
      <c r="AN109" s="2350"/>
      <c r="AO109" s="2350"/>
      <c r="AP109" s="355"/>
      <c r="AQ109" s="355"/>
      <c r="AR109" s="355"/>
      <c r="AS109" s="355"/>
      <c r="AT109" s="355"/>
      <c r="AU109" s="355"/>
      <c r="AV109" s="355"/>
      <c r="AW109" s="355"/>
      <c r="AX109" s="355"/>
      <c r="AY109" s="355"/>
      <c r="AZ109" s="355"/>
      <c r="BA109" s="355"/>
      <c r="BB109" s="355"/>
      <c r="BC109" s="355"/>
      <c r="BD109" s="355"/>
      <c r="BE109" s="355"/>
      <c r="BF109" s="355"/>
      <c r="BG109" s="355"/>
      <c r="BH109" s="355"/>
      <c r="BI109" s="355"/>
      <c r="BJ109" s="2350"/>
      <c r="BK109" s="2350"/>
      <c r="BL109" s="2350"/>
      <c r="BM109" s="2350"/>
      <c r="BN109" s="2350"/>
      <c r="BO109" s="2350"/>
      <c r="BP109" s="2350"/>
      <c r="BQ109" s="2350"/>
      <c r="BR109" s="2350"/>
    </row>
    <row r="110" spans="1:113" ht="3" customHeight="1" x14ac:dyDescent="0.25">
      <c r="A110" s="2355"/>
      <c r="B110" s="2349"/>
      <c r="C110" s="18"/>
      <c r="D110" s="18"/>
      <c r="E110" s="18"/>
      <c r="F110" s="18"/>
      <c r="G110" s="18"/>
      <c r="H110" s="18"/>
    </row>
    <row r="111" spans="1:113" ht="3" customHeight="1" x14ac:dyDescent="0.25">
      <c r="A111" s="2355"/>
      <c r="B111" s="2349"/>
      <c r="C111" s="18"/>
      <c r="D111" s="18"/>
      <c r="E111" s="18"/>
      <c r="F111" s="18"/>
      <c r="G111" s="18"/>
      <c r="H111" s="18"/>
    </row>
    <row r="112" spans="1:113" ht="3" customHeight="1" x14ac:dyDescent="0.25">
      <c r="A112" s="2355"/>
      <c r="B112" s="2349"/>
      <c r="C112" s="18"/>
      <c r="D112" s="18"/>
      <c r="E112" s="18"/>
      <c r="F112" s="18"/>
      <c r="G112" s="18"/>
      <c r="H112" s="18"/>
    </row>
    <row r="113" spans="1:113" ht="3" customHeight="1" x14ac:dyDescent="0.25">
      <c r="A113" s="2355"/>
      <c r="B113" s="2349"/>
      <c r="C113" s="18"/>
      <c r="D113" s="18"/>
      <c r="E113" s="18"/>
      <c r="F113" s="18"/>
      <c r="G113" s="18"/>
      <c r="H113" s="18"/>
    </row>
    <row r="114" spans="1:113" ht="3" customHeight="1" x14ac:dyDescent="0.25">
      <c r="A114" s="2355"/>
      <c r="B114" s="2349"/>
      <c r="C114" s="18"/>
      <c r="D114" s="18"/>
      <c r="E114" s="18"/>
      <c r="F114" s="18"/>
      <c r="G114" s="18"/>
      <c r="H114" s="18"/>
    </row>
    <row r="115" spans="1:113" ht="3" customHeight="1" x14ac:dyDescent="0.25">
      <c r="A115" s="2355"/>
      <c r="B115" s="2349"/>
      <c r="C115" s="18"/>
      <c r="D115" s="18"/>
      <c r="E115" s="18"/>
      <c r="F115" s="18"/>
      <c r="G115" s="18"/>
      <c r="H115" s="18"/>
    </row>
    <row r="116" spans="1:113" ht="3" customHeight="1" x14ac:dyDescent="0.25">
      <c r="A116" s="2355"/>
      <c r="B116" s="2349"/>
      <c r="C116" s="18"/>
      <c r="D116" s="18"/>
      <c r="E116" s="18"/>
      <c r="F116" s="18"/>
      <c r="G116" s="18"/>
      <c r="H116" s="18"/>
    </row>
    <row r="117" spans="1:113" ht="3" customHeight="1" x14ac:dyDescent="0.25">
      <c r="A117" s="2355"/>
      <c r="B117" s="2349"/>
      <c r="C117" s="18"/>
      <c r="D117" s="18"/>
      <c r="E117" s="18"/>
      <c r="F117" s="18"/>
      <c r="G117" s="18"/>
      <c r="H117" s="18"/>
    </row>
    <row r="118" spans="1:113" ht="3" customHeight="1" x14ac:dyDescent="0.25">
      <c r="A118" s="2355"/>
      <c r="B118" s="2349"/>
      <c r="C118" s="18"/>
      <c r="D118" s="18"/>
      <c r="E118" s="18"/>
      <c r="F118" s="18"/>
      <c r="G118" s="18"/>
      <c r="H118" s="18"/>
    </row>
    <row r="119" spans="1:113" ht="3" customHeight="1" x14ac:dyDescent="0.25">
      <c r="A119" s="2355"/>
      <c r="B119" s="2349"/>
      <c r="C119" s="18"/>
      <c r="D119" s="18"/>
      <c r="E119" s="18"/>
      <c r="F119" s="18"/>
      <c r="G119" s="18"/>
      <c r="H119" s="18"/>
    </row>
    <row r="120" spans="1:113" x14ac:dyDescent="0.25">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c r="CQ120" s="339"/>
      <c r="CR120" s="339"/>
      <c r="CS120" s="339"/>
      <c r="CT120" s="339"/>
      <c r="CU120" s="339"/>
      <c r="CV120" s="339"/>
      <c r="CW120" s="339"/>
      <c r="CX120" s="339"/>
      <c r="CY120" s="339"/>
      <c r="CZ120" s="339"/>
      <c r="DA120" s="339"/>
      <c r="DB120" s="339"/>
      <c r="DC120" s="339"/>
      <c r="DD120" s="339"/>
      <c r="DE120" s="339"/>
      <c r="DF120" s="339"/>
      <c r="DG120" s="339"/>
      <c r="DH120" s="339"/>
      <c r="DI120" s="339"/>
    </row>
    <row r="122" spans="1:113" ht="15" customHeight="1" x14ac:dyDescent="0.25">
      <c r="B122" s="2258" t="s">
        <v>936</v>
      </c>
      <c r="C122" s="2259"/>
      <c r="D122" s="2259"/>
      <c r="E122" s="2259"/>
      <c r="F122" s="2259"/>
      <c r="G122" s="2259"/>
      <c r="H122" s="2259"/>
      <c r="I122" s="2259"/>
      <c r="J122" s="2259"/>
      <c r="K122" s="2259"/>
      <c r="L122" s="2259"/>
      <c r="M122" s="2259"/>
      <c r="N122" s="2259"/>
      <c r="O122" s="2259"/>
      <c r="P122" s="2259"/>
      <c r="Q122" s="2259"/>
      <c r="R122" s="2259"/>
      <c r="S122" s="2259"/>
      <c r="T122" s="2259"/>
      <c r="U122" s="2259"/>
      <c r="V122" s="2259"/>
      <c r="W122" s="2259"/>
      <c r="X122" s="2259"/>
      <c r="Y122" s="2259"/>
      <c r="Z122" s="2259"/>
      <c r="AA122" s="2259"/>
      <c r="AB122" s="2259"/>
      <c r="AC122" s="2259"/>
      <c r="AD122" s="2259"/>
      <c r="AE122" s="2259"/>
      <c r="AF122" s="2259"/>
      <c r="AG122" s="2259"/>
      <c r="AH122" s="2259"/>
      <c r="AI122" s="2259"/>
      <c r="AJ122" s="2259"/>
      <c r="AK122" s="2259"/>
      <c r="AL122" s="2259"/>
      <c r="AM122" s="2259"/>
      <c r="AN122" s="2259"/>
      <c r="AO122" s="2259"/>
      <c r="AP122" s="2259"/>
      <c r="AQ122" s="2259"/>
      <c r="AR122" s="2259"/>
      <c r="AS122" s="2259"/>
      <c r="AT122" s="2259"/>
      <c r="AU122" s="2259"/>
      <c r="AV122" s="2259"/>
      <c r="AW122" s="2259"/>
      <c r="AX122" s="2259"/>
      <c r="AY122" s="2259"/>
      <c r="AZ122" s="2259"/>
      <c r="BA122" s="2259"/>
      <c r="BB122" s="2259"/>
      <c r="BC122" s="2259"/>
      <c r="BD122" s="2259"/>
      <c r="BE122" s="2259"/>
      <c r="BF122" s="2259"/>
      <c r="BG122" s="2259"/>
      <c r="BH122" s="2259"/>
      <c r="BI122" s="2259"/>
      <c r="BJ122" s="2259"/>
      <c r="BK122" s="2259"/>
      <c r="BL122" s="2259"/>
      <c r="BM122" s="2259"/>
      <c r="BN122" s="2259"/>
      <c r="BO122" s="2259"/>
      <c r="BP122" s="2259"/>
      <c r="BQ122" s="2259"/>
      <c r="BR122" s="2259"/>
      <c r="BS122" s="2259"/>
      <c r="BT122" s="2259"/>
      <c r="BU122" s="2259"/>
      <c r="BV122" s="2259"/>
      <c r="BW122" s="2259"/>
      <c r="BX122" s="2259"/>
      <c r="BY122" s="2259"/>
      <c r="BZ122" s="2259"/>
      <c r="CA122" s="2259"/>
      <c r="CB122" s="2259"/>
      <c r="CC122" s="2259"/>
      <c r="CD122" s="2259"/>
      <c r="CE122" s="2259"/>
      <c r="CF122" s="2259"/>
      <c r="CG122" s="2259"/>
      <c r="CH122" s="2260"/>
      <c r="CI122" s="2256" t="s">
        <v>923</v>
      </c>
      <c r="CJ122" s="2256"/>
      <c r="CK122" s="2256"/>
      <c r="CL122" s="2256"/>
      <c r="CM122" s="2256"/>
      <c r="CN122" s="2256"/>
      <c r="CO122" s="2256"/>
      <c r="CP122" s="2256"/>
      <c r="CQ122" s="2256"/>
      <c r="CR122" s="2256"/>
      <c r="CS122" s="2256"/>
      <c r="CT122" s="2256"/>
      <c r="CU122" s="2256" t="s">
        <v>890</v>
      </c>
      <c r="CV122" s="2256"/>
      <c r="CW122" s="2256"/>
      <c r="CX122" s="2256"/>
      <c r="CY122" s="2256"/>
      <c r="CZ122" s="2256"/>
      <c r="DA122" s="2256"/>
      <c r="DB122" s="2256"/>
      <c r="DC122" s="2256"/>
      <c r="DD122" s="2256"/>
      <c r="DE122" s="2256"/>
      <c r="DF122" s="2256"/>
    </row>
    <row r="123" spans="1:113" ht="15" customHeight="1" x14ac:dyDescent="0.25">
      <c r="B123" s="2358" t="s">
        <v>950</v>
      </c>
      <c r="C123" s="2359"/>
      <c r="D123" s="2359"/>
      <c r="E123" s="2359"/>
      <c r="F123" s="2359"/>
      <c r="G123" s="2359"/>
      <c r="H123" s="2359"/>
      <c r="I123" s="2359"/>
      <c r="J123" s="2359"/>
      <c r="K123" s="2359"/>
      <c r="L123" s="2359"/>
      <c r="M123" s="2359"/>
      <c r="N123" s="2359"/>
      <c r="O123" s="2359"/>
      <c r="P123" s="2359"/>
      <c r="Q123" s="2359"/>
      <c r="R123" s="2359"/>
      <c r="S123" s="2359"/>
      <c r="T123" s="2359"/>
      <c r="U123" s="2359"/>
      <c r="V123" s="2359"/>
      <c r="W123" s="2359"/>
      <c r="X123" s="2359"/>
      <c r="Y123" s="2359"/>
      <c r="Z123" s="2359"/>
      <c r="AA123" s="2359"/>
      <c r="AB123" s="2359"/>
      <c r="AC123" s="2359"/>
      <c r="AD123" s="2359"/>
      <c r="AE123" s="2359"/>
      <c r="AF123" s="2359"/>
      <c r="AG123" s="2359"/>
      <c r="AH123" s="2359"/>
      <c r="AI123" s="2359"/>
      <c r="AJ123" s="2359"/>
      <c r="AK123" s="2359"/>
      <c r="AL123" s="2359"/>
      <c r="AM123" s="2359"/>
      <c r="AN123" s="2359"/>
      <c r="AO123" s="2359"/>
      <c r="AP123" s="2359"/>
      <c r="AQ123" s="2359"/>
      <c r="AR123" s="2359"/>
      <c r="AS123" s="2359"/>
      <c r="AT123" s="2359"/>
      <c r="AU123" s="2359"/>
      <c r="AV123" s="2359"/>
      <c r="AW123" s="2359"/>
      <c r="AX123" s="2359"/>
      <c r="AY123" s="2359"/>
      <c r="AZ123" s="2359"/>
      <c r="BA123" s="2359"/>
      <c r="BB123" s="2359"/>
      <c r="BC123" s="2359"/>
      <c r="BD123" s="2359"/>
      <c r="BE123" s="2359"/>
      <c r="BF123" s="2359"/>
      <c r="BG123" s="2359"/>
      <c r="BH123" s="2359"/>
      <c r="BI123" s="2359"/>
      <c r="BJ123" s="2359"/>
      <c r="BK123" s="2359"/>
      <c r="BL123" s="2359"/>
      <c r="BM123" s="2359"/>
      <c r="BN123" s="2359"/>
      <c r="BO123" s="2359"/>
      <c r="BP123" s="2359"/>
      <c r="BQ123" s="2359"/>
      <c r="BR123" s="2359"/>
      <c r="BS123" s="2359"/>
      <c r="BT123" s="2359"/>
      <c r="BU123" s="2359"/>
      <c r="BV123" s="2359"/>
      <c r="BW123" s="2359"/>
      <c r="BX123" s="2359"/>
      <c r="BY123" s="2359"/>
      <c r="BZ123" s="2359"/>
      <c r="CA123" s="2359"/>
      <c r="CB123" s="2359"/>
      <c r="CC123" s="2359"/>
      <c r="CD123" s="2359"/>
      <c r="CE123" s="2359"/>
      <c r="CF123" s="2359"/>
      <c r="CG123" s="2359"/>
      <c r="CH123" s="2360"/>
      <c r="CI123" s="2361">
        <v>306</v>
      </c>
      <c r="CJ123" s="2362"/>
      <c r="CK123" s="2362"/>
      <c r="CL123" s="2362"/>
      <c r="CM123" s="2362"/>
      <c r="CN123" s="2362"/>
      <c r="CO123" s="2362"/>
      <c r="CP123" s="2362"/>
      <c r="CQ123" s="2362"/>
      <c r="CR123" s="2362"/>
      <c r="CS123" s="2362"/>
      <c r="CT123" s="2363"/>
      <c r="CU123" s="2364">
        <v>1</v>
      </c>
      <c r="CV123" s="2365"/>
      <c r="CW123" s="2365"/>
      <c r="CX123" s="2365"/>
      <c r="CY123" s="2365"/>
      <c r="CZ123" s="2365"/>
      <c r="DA123" s="2365"/>
      <c r="DB123" s="2365"/>
      <c r="DC123" s="2365"/>
      <c r="DD123" s="2365"/>
      <c r="DE123" s="2365"/>
      <c r="DF123" s="2365"/>
    </row>
    <row r="124" spans="1:113" ht="15" customHeight="1" x14ac:dyDescent="0.25">
      <c r="B124" s="2366" t="s">
        <v>3408</v>
      </c>
      <c r="C124" s="2366"/>
      <c r="D124" s="2366"/>
      <c r="E124" s="2366"/>
      <c r="F124" s="2366"/>
      <c r="G124" s="2366"/>
      <c r="H124" s="2366"/>
      <c r="I124" s="2366"/>
      <c r="J124" s="2366"/>
      <c r="K124" s="2366"/>
      <c r="L124" s="2366"/>
      <c r="M124" s="2366"/>
      <c r="N124" s="2366"/>
      <c r="O124" s="2366"/>
      <c r="P124" s="2366"/>
      <c r="Q124" s="2366"/>
      <c r="R124" s="2366"/>
      <c r="S124" s="2366"/>
      <c r="T124" s="2366"/>
      <c r="U124" s="2366"/>
      <c r="V124" s="2366"/>
      <c r="W124" s="2366"/>
      <c r="X124" s="2366"/>
      <c r="Y124" s="2366"/>
      <c r="Z124" s="2366"/>
      <c r="AA124" s="2366"/>
      <c r="AB124" s="2366"/>
      <c r="AC124" s="2366"/>
      <c r="AD124" s="2366"/>
      <c r="AE124" s="2366"/>
      <c r="AF124" s="2366"/>
      <c r="AG124" s="2366"/>
      <c r="AH124" s="2366"/>
      <c r="AI124" s="2366"/>
      <c r="AJ124" s="2366"/>
      <c r="AK124" s="2366"/>
      <c r="AL124" s="2366"/>
      <c r="AM124" s="2366"/>
      <c r="AN124" s="2366"/>
      <c r="AO124" s="2366"/>
      <c r="AP124" s="2366"/>
      <c r="AQ124" s="2366"/>
      <c r="AR124" s="2366"/>
      <c r="AS124" s="2366"/>
      <c r="AT124" s="2366"/>
      <c r="AU124" s="2366"/>
      <c r="AV124" s="2366"/>
      <c r="AW124" s="2366"/>
      <c r="AX124" s="2366"/>
      <c r="AY124" s="2366"/>
      <c r="AZ124" s="2366"/>
      <c r="BA124" s="2366"/>
      <c r="BB124" s="2366"/>
      <c r="BC124" s="2366"/>
      <c r="BD124" s="2366"/>
      <c r="BE124" s="2366"/>
      <c r="BF124" s="2366"/>
      <c r="BG124" s="2366"/>
      <c r="BH124" s="2366"/>
      <c r="BI124" s="2366"/>
      <c r="BJ124" s="2366"/>
      <c r="BK124" s="2366"/>
      <c r="BL124" s="2366"/>
      <c r="BM124" s="2366"/>
      <c r="BN124" s="2366"/>
      <c r="BO124" s="2366"/>
      <c r="BP124" s="2366"/>
      <c r="BQ124" s="2366"/>
      <c r="BR124" s="2366"/>
      <c r="BS124" s="2366"/>
      <c r="BT124" s="2366"/>
      <c r="BU124" s="2366"/>
      <c r="BV124" s="2366"/>
      <c r="BW124" s="2366"/>
      <c r="BX124" s="2366"/>
      <c r="BY124" s="2366"/>
      <c r="BZ124" s="2366"/>
      <c r="CA124" s="2366"/>
      <c r="CB124" s="2366"/>
      <c r="CC124" s="2366"/>
      <c r="CD124" s="2366"/>
      <c r="CE124" s="2366"/>
      <c r="CF124" s="2366"/>
      <c r="CG124" s="2366"/>
      <c r="CH124" s="2366"/>
      <c r="CI124" s="2361">
        <v>96</v>
      </c>
      <c r="CJ124" s="2362"/>
      <c r="CK124" s="2362"/>
      <c r="CL124" s="2362"/>
      <c r="CM124" s="2362"/>
      <c r="CN124" s="2362"/>
      <c r="CO124" s="2362"/>
      <c r="CP124" s="2362"/>
      <c r="CQ124" s="2362"/>
      <c r="CR124" s="2362"/>
      <c r="CS124" s="2362"/>
      <c r="CT124" s="2363"/>
      <c r="CU124" s="2367">
        <f>CI124/$CI$123</f>
        <v>0.31372549019607843</v>
      </c>
      <c r="CV124" s="2367"/>
      <c r="CW124" s="2367"/>
      <c r="CX124" s="2367"/>
      <c r="CY124" s="2367"/>
      <c r="CZ124" s="2367"/>
      <c r="DA124" s="2367"/>
      <c r="DB124" s="2367"/>
      <c r="DC124" s="2367"/>
      <c r="DD124" s="2367"/>
      <c r="DE124" s="2367"/>
      <c r="DF124" s="2367"/>
    </row>
    <row r="125" spans="1:113" ht="15" customHeight="1" x14ac:dyDescent="0.25">
      <c r="B125" s="2245" t="s">
        <v>967</v>
      </c>
      <c r="C125" s="2245"/>
      <c r="D125" s="2245"/>
      <c r="E125" s="2245"/>
      <c r="F125" s="2245"/>
      <c r="G125" s="2245"/>
      <c r="H125" s="2245"/>
      <c r="I125" s="2245"/>
      <c r="J125" s="2245"/>
      <c r="K125" s="2245"/>
      <c r="L125" s="2245"/>
      <c r="M125" s="2245"/>
      <c r="N125" s="2245"/>
      <c r="O125" s="2245"/>
      <c r="P125" s="2245"/>
      <c r="Q125" s="2245"/>
      <c r="R125" s="2245"/>
      <c r="S125" s="2245"/>
      <c r="T125" s="2245"/>
      <c r="U125" s="2245"/>
      <c r="V125" s="2245"/>
      <c r="W125" s="2245"/>
      <c r="X125" s="2245"/>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245"/>
      <c r="BE125" s="2245"/>
      <c r="BF125" s="2245"/>
      <c r="BG125" s="2245"/>
      <c r="BH125" s="2245"/>
      <c r="BI125" s="2245"/>
      <c r="BJ125" s="2245"/>
      <c r="BK125" s="2245"/>
      <c r="BL125" s="2245"/>
      <c r="BM125" s="2245"/>
      <c r="BN125" s="2245"/>
      <c r="BO125" s="2245"/>
      <c r="BP125" s="2245"/>
      <c r="BQ125" s="2245"/>
      <c r="BR125" s="2245"/>
      <c r="BS125" s="2245"/>
      <c r="BT125" s="2245"/>
      <c r="BU125" s="2245"/>
      <c r="BV125" s="2245"/>
      <c r="BW125" s="2245"/>
      <c r="BX125" s="2245"/>
      <c r="BY125" s="2245"/>
      <c r="BZ125" s="2245"/>
      <c r="CA125" s="2245"/>
      <c r="CB125" s="2245"/>
      <c r="CC125" s="2245"/>
      <c r="CD125" s="2245"/>
      <c r="CE125" s="2245"/>
      <c r="CF125" s="2245"/>
      <c r="CG125" s="2245"/>
      <c r="CH125" s="2245"/>
      <c r="CI125" s="2356">
        <v>0</v>
      </c>
      <c r="CJ125" s="2357"/>
      <c r="CK125" s="2357"/>
      <c r="CL125" s="2357"/>
      <c r="CM125" s="2357"/>
      <c r="CN125" s="2357"/>
      <c r="CO125" s="2357"/>
      <c r="CP125" s="2357"/>
      <c r="CQ125" s="2357"/>
      <c r="CR125" s="2357"/>
      <c r="CS125" s="2357"/>
      <c r="CT125" s="2239"/>
      <c r="CU125" s="2240">
        <v>201</v>
      </c>
      <c r="CV125" s="2240"/>
      <c r="CW125" s="2240"/>
      <c r="CX125" s="2240"/>
      <c r="CY125" s="2240"/>
      <c r="CZ125" s="2240"/>
      <c r="DA125" s="2240"/>
      <c r="DB125" s="2240"/>
      <c r="DC125" s="2240"/>
      <c r="DD125" s="2240"/>
      <c r="DE125" s="2240"/>
      <c r="DF125" s="2240"/>
    </row>
    <row r="126" spans="1:113" ht="15" customHeight="1" x14ac:dyDescent="0.25">
      <c r="B126" s="2245" t="s">
        <v>937</v>
      </c>
      <c r="C126" s="2245"/>
      <c r="D126" s="2245"/>
      <c r="E126" s="2245"/>
      <c r="F126" s="2245"/>
      <c r="G126" s="2245"/>
      <c r="H126" s="2245"/>
      <c r="I126" s="2245"/>
      <c r="J126" s="2245"/>
      <c r="K126" s="2245"/>
      <c r="L126" s="2245"/>
      <c r="M126" s="2245"/>
      <c r="N126" s="2245"/>
      <c r="O126" s="2245"/>
      <c r="P126" s="2245"/>
      <c r="Q126" s="2245"/>
      <c r="R126" s="2245"/>
      <c r="S126" s="2245"/>
      <c r="T126" s="2245"/>
      <c r="U126" s="2245"/>
      <c r="V126" s="2245"/>
      <c r="W126" s="2245"/>
      <c r="X126" s="2245"/>
      <c r="Y126" s="2245"/>
      <c r="Z126" s="2245"/>
      <c r="AA126" s="2245"/>
      <c r="AB126" s="2245"/>
      <c r="AC126" s="2245"/>
      <c r="AD126" s="2245"/>
      <c r="AE126" s="2245"/>
      <c r="AF126" s="2245"/>
      <c r="AG126" s="2245"/>
      <c r="AH126" s="2245"/>
      <c r="AI126" s="2245"/>
      <c r="AJ126" s="2245"/>
      <c r="AK126" s="2245"/>
      <c r="AL126" s="2245"/>
      <c r="AM126" s="2245"/>
      <c r="AN126" s="2245"/>
      <c r="AO126" s="2245"/>
      <c r="AP126" s="2245"/>
      <c r="AQ126" s="2245"/>
      <c r="AR126" s="2245"/>
      <c r="AS126" s="2245"/>
      <c r="AT126" s="2245"/>
      <c r="AU126" s="2245"/>
      <c r="AV126" s="2245"/>
      <c r="AW126" s="2245"/>
      <c r="AX126" s="2245"/>
      <c r="AY126" s="2245"/>
      <c r="AZ126" s="2245"/>
      <c r="BA126" s="2245"/>
      <c r="BB126" s="2245"/>
      <c r="BC126" s="2245"/>
      <c r="BD126" s="2245"/>
      <c r="BE126" s="2245"/>
      <c r="BF126" s="2245"/>
      <c r="BG126" s="2245"/>
      <c r="BH126" s="2245"/>
      <c r="BI126" s="2245"/>
      <c r="BJ126" s="2245"/>
      <c r="BK126" s="2245"/>
      <c r="BL126" s="2245"/>
      <c r="BM126" s="2245"/>
      <c r="BN126" s="2245"/>
      <c r="BO126" s="2245"/>
      <c r="BP126" s="2245"/>
      <c r="BQ126" s="2245"/>
      <c r="BR126" s="2245"/>
      <c r="BS126" s="2245"/>
      <c r="BT126" s="2245"/>
      <c r="BU126" s="2245"/>
      <c r="BV126" s="2245"/>
      <c r="BW126" s="2245"/>
      <c r="BX126" s="2245"/>
      <c r="BY126" s="2245"/>
      <c r="BZ126" s="2245"/>
      <c r="CA126" s="2245"/>
      <c r="CB126" s="2245"/>
      <c r="CC126" s="2245"/>
      <c r="CD126" s="2245"/>
      <c r="CE126" s="2245"/>
      <c r="CF126" s="2245"/>
      <c r="CG126" s="2245"/>
      <c r="CH126" s="2245"/>
      <c r="CI126" s="2356">
        <v>55</v>
      </c>
      <c r="CJ126" s="2357"/>
      <c r="CK126" s="2357"/>
      <c r="CL126" s="2357"/>
      <c r="CM126" s="2357"/>
      <c r="CN126" s="2357"/>
      <c r="CO126" s="2357"/>
      <c r="CP126" s="2357"/>
      <c r="CQ126" s="2357"/>
      <c r="CR126" s="2357"/>
      <c r="CS126" s="2357"/>
      <c r="CT126" s="2239"/>
      <c r="CU126" s="2252">
        <f t="shared" ref="CU126:CU132" si="0">CI126/$CI$123</f>
        <v>0.17973856209150327</v>
      </c>
      <c r="CV126" s="2252"/>
      <c r="CW126" s="2252"/>
      <c r="CX126" s="2252"/>
      <c r="CY126" s="2252"/>
      <c r="CZ126" s="2252"/>
      <c r="DA126" s="2252"/>
      <c r="DB126" s="2252"/>
      <c r="DC126" s="2252"/>
      <c r="DD126" s="2252"/>
      <c r="DE126" s="2252"/>
      <c r="DF126" s="2252"/>
    </row>
    <row r="127" spans="1:113" ht="15" customHeight="1" x14ac:dyDescent="0.25">
      <c r="B127" s="2245" t="s">
        <v>938</v>
      </c>
      <c r="C127" s="2245"/>
      <c r="D127" s="2245"/>
      <c r="E127" s="2245"/>
      <c r="F127" s="2245"/>
      <c r="G127" s="2245"/>
      <c r="H127" s="2245"/>
      <c r="I127" s="2245"/>
      <c r="J127" s="2245"/>
      <c r="K127" s="2245"/>
      <c r="L127" s="2245"/>
      <c r="M127" s="2245"/>
      <c r="N127" s="2245"/>
      <c r="O127" s="2245"/>
      <c r="P127" s="2245"/>
      <c r="Q127" s="2245"/>
      <c r="R127" s="2245"/>
      <c r="S127" s="2245"/>
      <c r="T127" s="2245"/>
      <c r="U127" s="2245"/>
      <c r="V127" s="2245"/>
      <c r="W127" s="2245"/>
      <c r="X127" s="2245"/>
      <c r="Y127" s="2245"/>
      <c r="Z127" s="2245"/>
      <c r="AA127" s="2245"/>
      <c r="AB127" s="2245"/>
      <c r="AC127" s="2245"/>
      <c r="AD127" s="2245"/>
      <c r="AE127" s="2245"/>
      <c r="AF127" s="2245"/>
      <c r="AG127" s="2245"/>
      <c r="AH127" s="2245"/>
      <c r="AI127" s="2245"/>
      <c r="AJ127" s="2245"/>
      <c r="AK127" s="2245"/>
      <c r="AL127" s="2245"/>
      <c r="AM127" s="2245"/>
      <c r="AN127" s="2245"/>
      <c r="AO127" s="2245"/>
      <c r="AP127" s="2245"/>
      <c r="AQ127" s="2245"/>
      <c r="AR127" s="2245"/>
      <c r="AS127" s="2245"/>
      <c r="AT127" s="2245"/>
      <c r="AU127" s="2245"/>
      <c r="AV127" s="2245"/>
      <c r="AW127" s="2245"/>
      <c r="AX127" s="2245"/>
      <c r="AY127" s="2245"/>
      <c r="AZ127" s="2245"/>
      <c r="BA127" s="2245"/>
      <c r="BB127" s="2245"/>
      <c r="BC127" s="2245"/>
      <c r="BD127" s="2245"/>
      <c r="BE127" s="2245"/>
      <c r="BF127" s="2245"/>
      <c r="BG127" s="2245"/>
      <c r="BH127" s="2245"/>
      <c r="BI127" s="2245"/>
      <c r="BJ127" s="2245"/>
      <c r="BK127" s="2245"/>
      <c r="BL127" s="2245"/>
      <c r="BM127" s="2245"/>
      <c r="BN127" s="2245"/>
      <c r="BO127" s="2245"/>
      <c r="BP127" s="2245"/>
      <c r="BQ127" s="2245"/>
      <c r="BR127" s="2245"/>
      <c r="BS127" s="2245"/>
      <c r="BT127" s="2245"/>
      <c r="BU127" s="2245"/>
      <c r="BV127" s="2245"/>
      <c r="BW127" s="2245"/>
      <c r="BX127" s="2245"/>
      <c r="BY127" s="2245"/>
      <c r="BZ127" s="2245"/>
      <c r="CA127" s="2245"/>
      <c r="CB127" s="2245"/>
      <c r="CC127" s="2245"/>
      <c r="CD127" s="2245"/>
      <c r="CE127" s="2245"/>
      <c r="CF127" s="2245"/>
      <c r="CG127" s="2245"/>
      <c r="CH127" s="2245"/>
      <c r="CI127" s="2356">
        <v>9</v>
      </c>
      <c r="CJ127" s="2357"/>
      <c r="CK127" s="2357"/>
      <c r="CL127" s="2357"/>
      <c r="CM127" s="2357"/>
      <c r="CN127" s="2357"/>
      <c r="CO127" s="2357"/>
      <c r="CP127" s="2357"/>
      <c r="CQ127" s="2357"/>
      <c r="CR127" s="2357"/>
      <c r="CS127" s="2357"/>
      <c r="CT127" s="2239"/>
      <c r="CU127" s="2252">
        <f t="shared" si="0"/>
        <v>2.9411764705882353E-2</v>
      </c>
      <c r="CV127" s="2252"/>
      <c r="CW127" s="2252"/>
      <c r="CX127" s="2252"/>
      <c r="CY127" s="2252"/>
      <c r="CZ127" s="2252"/>
      <c r="DA127" s="2252"/>
      <c r="DB127" s="2252"/>
      <c r="DC127" s="2252"/>
      <c r="DD127" s="2252"/>
      <c r="DE127" s="2252"/>
      <c r="DF127" s="2252"/>
    </row>
    <row r="128" spans="1:113" ht="15" customHeight="1" x14ac:dyDescent="0.25">
      <c r="B128" s="2245" t="s">
        <v>3409</v>
      </c>
      <c r="C128" s="2245"/>
      <c r="D128" s="2245"/>
      <c r="E128" s="2245"/>
      <c r="F128" s="2245"/>
      <c r="G128" s="2245"/>
      <c r="H128" s="2245"/>
      <c r="I128" s="2245"/>
      <c r="J128" s="2245"/>
      <c r="K128" s="2245"/>
      <c r="L128" s="2245"/>
      <c r="M128" s="2245"/>
      <c r="N128" s="2245"/>
      <c r="O128" s="2245"/>
      <c r="P128" s="2245"/>
      <c r="Q128" s="2245"/>
      <c r="R128" s="2245"/>
      <c r="S128" s="2245"/>
      <c r="T128" s="2245"/>
      <c r="U128" s="2245"/>
      <c r="V128" s="2245"/>
      <c r="W128" s="2245"/>
      <c r="X128" s="2245"/>
      <c r="Y128" s="2245"/>
      <c r="Z128" s="2245"/>
      <c r="AA128" s="2245"/>
      <c r="AB128" s="2245"/>
      <c r="AC128" s="2245"/>
      <c r="AD128" s="2245"/>
      <c r="AE128" s="2245"/>
      <c r="AF128" s="2245"/>
      <c r="AG128" s="2245"/>
      <c r="AH128" s="2245"/>
      <c r="AI128" s="2245"/>
      <c r="AJ128" s="2245"/>
      <c r="AK128" s="2245"/>
      <c r="AL128" s="2245"/>
      <c r="AM128" s="2245"/>
      <c r="AN128" s="2245"/>
      <c r="AO128" s="2245"/>
      <c r="AP128" s="2245"/>
      <c r="AQ128" s="2245"/>
      <c r="AR128" s="2245"/>
      <c r="AS128" s="2245"/>
      <c r="AT128" s="2245"/>
      <c r="AU128" s="2245"/>
      <c r="AV128" s="2245"/>
      <c r="AW128" s="2245"/>
      <c r="AX128" s="2245"/>
      <c r="AY128" s="2245"/>
      <c r="AZ128" s="2245"/>
      <c r="BA128" s="2245"/>
      <c r="BB128" s="2245"/>
      <c r="BC128" s="2245"/>
      <c r="BD128" s="2245"/>
      <c r="BE128" s="2245"/>
      <c r="BF128" s="2245"/>
      <c r="BG128" s="2245"/>
      <c r="BH128" s="2245"/>
      <c r="BI128" s="2245"/>
      <c r="BJ128" s="2245"/>
      <c r="BK128" s="2245"/>
      <c r="BL128" s="2245"/>
      <c r="BM128" s="2245"/>
      <c r="BN128" s="2245"/>
      <c r="BO128" s="2245"/>
      <c r="BP128" s="2245"/>
      <c r="BQ128" s="2245"/>
      <c r="BR128" s="2245"/>
      <c r="BS128" s="2245"/>
      <c r="BT128" s="2245"/>
      <c r="BU128" s="2245"/>
      <c r="BV128" s="2245"/>
      <c r="BW128" s="2245"/>
      <c r="BX128" s="2245"/>
      <c r="BY128" s="2245"/>
      <c r="BZ128" s="2245"/>
      <c r="CA128" s="2245"/>
      <c r="CB128" s="2245"/>
      <c r="CC128" s="2245"/>
      <c r="CD128" s="2245"/>
      <c r="CE128" s="2245"/>
      <c r="CF128" s="2245"/>
      <c r="CG128" s="2245"/>
      <c r="CH128" s="2245"/>
      <c r="CI128" s="2356">
        <v>3</v>
      </c>
      <c r="CJ128" s="2357"/>
      <c r="CK128" s="2357"/>
      <c r="CL128" s="2357"/>
      <c r="CM128" s="2357"/>
      <c r="CN128" s="2357"/>
      <c r="CO128" s="2357"/>
      <c r="CP128" s="2357"/>
      <c r="CQ128" s="2357"/>
      <c r="CR128" s="2357"/>
      <c r="CS128" s="2357"/>
      <c r="CT128" s="2239"/>
      <c r="CU128" s="2252">
        <f t="shared" si="0"/>
        <v>9.8039215686274508E-3</v>
      </c>
      <c r="CV128" s="2252"/>
      <c r="CW128" s="2252"/>
      <c r="CX128" s="2252"/>
      <c r="CY128" s="2252"/>
      <c r="CZ128" s="2252"/>
      <c r="DA128" s="2252"/>
      <c r="DB128" s="2252"/>
      <c r="DC128" s="2252"/>
      <c r="DD128" s="2252"/>
      <c r="DE128" s="2252"/>
      <c r="DF128" s="2252"/>
    </row>
    <row r="129" spans="2:110" ht="15" customHeight="1" x14ac:dyDescent="0.25">
      <c r="B129" s="2257" t="s">
        <v>3410</v>
      </c>
      <c r="C129" s="2257"/>
      <c r="D129" s="2257"/>
      <c r="E129" s="2257"/>
      <c r="F129" s="2257"/>
      <c r="G129" s="2257"/>
      <c r="H129" s="2257"/>
      <c r="I129" s="2257"/>
      <c r="J129" s="2257"/>
      <c r="K129" s="2257"/>
      <c r="L129" s="2257"/>
      <c r="M129" s="2257"/>
      <c r="N129" s="2257"/>
      <c r="O129" s="2257"/>
      <c r="P129" s="2257"/>
      <c r="Q129" s="2257"/>
      <c r="R129" s="2257"/>
      <c r="S129" s="2257"/>
      <c r="T129" s="2257"/>
      <c r="U129" s="2257"/>
      <c r="V129" s="2257"/>
      <c r="W129" s="2257"/>
      <c r="X129" s="2257"/>
      <c r="Y129" s="2257"/>
      <c r="Z129" s="2257"/>
      <c r="AA129" s="2257"/>
      <c r="AB129" s="2257"/>
      <c r="AC129" s="2257"/>
      <c r="AD129" s="2257"/>
      <c r="AE129" s="2257"/>
      <c r="AF129" s="2257"/>
      <c r="AG129" s="2257"/>
      <c r="AH129" s="2257"/>
      <c r="AI129" s="2257"/>
      <c r="AJ129" s="2257"/>
      <c r="AK129" s="2257"/>
      <c r="AL129" s="2257"/>
      <c r="AM129" s="2257"/>
      <c r="AN129" s="2257"/>
      <c r="AO129" s="2257"/>
      <c r="AP129" s="2257"/>
      <c r="AQ129" s="2257"/>
      <c r="AR129" s="2257"/>
      <c r="AS129" s="2257"/>
      <c r="AT129" s="2257"/>
      <c r="AU129" s="2257"/>
      <c r="AV129" s="2257"/>
      <c r="AW129" s="2257"/>
      <c r="AX129" s="2257"/>
      <c r="AY129" s="2257"/>
      <c r="AZ129" s="2257"/>
      <c r="BA129" s="2257"/>
      <c r="BB129" s="2257"/>
      <c r="BC129" s="2257"/>
      <c r="BD129" s="2257"/>
      <c r="BE129" s="2257"/>
      <c r="BF129" s="2257"/>
      <c r="BG129" s="2257"/>
      <c r="BH129" s="2257"/>
      <c r="BI129" s="2257"/>
      <c r="BJ129" s="2257"/>
      <c r="BK129" s="2257"/>
      <c r="BL129" s="2257"/>
      <c r="BM129" s="2257"/>
      <c r="BN129" s="2257"/>
      <c r="BO129" s="2257"/>
      <c r="BP129" s="2257"/>
      <c r="BQ129" s="2257"/>
      <c r="BR129" s="2257"/>
      <c r="BS129" s="2257"/>
      <c r="BT129" s="2257"/>
      <c r="BU129" s="2257"/>
      <c r="BV129" s="2257"/>
      <c r="BW129" s="2257"/>
      <c r="BX129" s="2257"/>
      <c r="BY129" s="2257"/>
      <c r="BZ129" s="2257"/>
      <c r="CA129" s="2257"/>
      <c r="CB129" s="2257"/>
      <c r="CC129" s="2257"/>
      <c r="CD129" s="2257"/>
      <c r="CE129" s="2257"/>
      <c r="CF129" s="2257"/>
      <c r="CG129" s="2257"/>
      <c r="CH129" s="2257"/>
      <c r="CI129" s="2356">
        <v>17</v>
      </c>
      <c r="CJ129" s="2357"/>
      <c r="CK129" s="2357"/>
      <c r="CL129" s="2357"/>
      <c r="CM129" s="2357"/>
      <c r="CN129" s="2357"/>
      <c r="CO129" s="2357"/>
      <c r="CP129" s="2357"/>
      <c r="CQ129" s="2357"/>
      <c r="CR129" s="2357"/>
      <c r="CS129" s="2357"/>
      <c r="CT129" s="2239"/>
      <c r="CU129" s="2252">
        <f t="shared" si="0"/>
        <v>5.5555555555555552E-2</v>
      </c>
      <c r="CV129" s="2252"/>
      <c r="CW129" s="2252"/>
      <c r="CX129" s="2252"/>
      <c r="CY129" s="2252"/>
      <c r="CZ129" s="2252"/>
      <c r="DA129" s="2252"/>
      <c r="DB129" s="2252"/>
      <c r="DC129" s="2252"/>
      <c r="DD129" s="2252"/>
      <c r="DE129" s="2252"/>
      <c r="DF129" s="2252"/>
    </row>
    <row r="130" spans="2:110" ht="15" customHeight="1" x14ac:dyDescent="0.25">
      <c r="B130" s="2257" t="s">
        <v>3447</v>
      </c>
      <c r="C130" s="2257"/>
      <c r="D130" s="2257"/>
      <c r="E130" s="2257"/>
      <c r="F130" s="2257"/>
      <c r="G130" s="2257"/>
      <c r="H130" s="2257"/>
      <c r="I130" s="2257"/>
      <c r="J130" s="2257"/>
      <c r="K130" s="2257"/>
      <c r="L130" s="2257"/>
      <c r="M130" s="2257"/>
      <c r="N130" s="2257"/>
      <c r="O130" s="2257"/>
      <c r="P130" s="2257"/>
      <c r="Q130" s="2257"/>
      <c r="R130" s="2257"/>
      <c r="S130" s="2257"/>
      <c r="T130" s="2257"/>
      <c r="U130" s="2257"/>
      <c r="V130" s="2257"/>
      <c r="W130" s="2257"/>
      <c r="X130" s="2257"/>
      <c r="Y130" s="2257"/>
      <c r="Z130" s="2257"/>
      <c r="AA130" s="2257"/>
      <c r="AB130" s="2257"/>
      <c r="AC130" s="2257"/>
      <c r="AD130" s="2257"/>
      <c r="AE130" s="2257"/>
      <c r="AF130" s="2257"/>
      <c r="AG130" s="2257"/>
      <c r="AH130" s="2257"/>
      <c r="AI130" s="2257"/>
      <c r="AJ130" s="2257"/>
      <c r="AK130" s="2257"/>
      <c r="AL130" s="2257"/>
      <c r="AM130" s="2257"/>
      <c r="AN130" s="2257"/>
      <c r="AO130" s="2257"/>
      <c r="AP130" s="2257"/>
      <c r="AQ130" s="2257"/>
      <c r="AR130" s="2257"/>
      <c r="AS130" s="2257"/>
      <c r="AT130" s="2257"/>
      <c r="AU130" s="2257"/>
      <c r="AV130" s="2257"/>
      <c r="AW130" s="2257"/>
      <c r="AX130" s="2257"/>
      <c r="AY130" s="2257"/>
      <c r="AZ130" s="2257"/>
      <c r="BA130" s="2257"/>
      <c r="BB130" s="2257"/>
      <c r="BC130" s="2257"/>
      <c r="BD130" s="2257"/>
      <c r="BE130" s="2257"/>
      <c r="BF130" s="2257"/>
      <c r="BG130" s="2257"/>
      <c r="BH130" s="2257"/>
      <c r="BI130" s="2257"/>
      <c r="BJ130" s="2257"/>
      <c r="BK130" s="2257"/>
      <c r="BL130" s="2257"/>
      <c r="BM130" s="2257"/>
      <c r="BN130" s="2257"/>
      <c r="BO130" s="2257"/>
      <c r="BP130" s="2257"/>
      <c r="BQ130" s="2257"/>
      <c r="BR130" s="2257"/>
      <c r="BS130" s="2257"/>
      <c r="BT130" s="2257"/>
      <c r="BU130" s="2257"/>
      <c r="BV130" s="2257"/>
      <c r="BW130" s="2257"/>
      <c r="BX130" s="2257"/>
      <c r="BY130" s="2257"/>
      <c r="BZ130" s="2257"/>
      <c r="CA130" s="2257"/>
      <c r="CB130" s="2257"/>
      <c r="CC130" s="2257"/>
      <c r="CD130" s="2257"/>
      <c r="CE130" s="2257"/>
      <c r="CF130" s="2257"/>
      <c r="CG130" s="2257"/>
      <c r="CH130" s="2257"/>
      <c r="CI130" s="2356">
        <v>22</v>
      </c>
      <c r="CJ130" s="2357"/>
      <c r="CK130" s="2357"/>
      <c r="CL130" s="2357"/>
      <c r="CM130" s="2357"/>
      <c r="CN130" s="2357"/>
      <c r="CO130" s="2357"/>
      <c r="CP130" s="2357"/>
      <c r="CQ130" s="2357"/>
      <c r="CR130" s="2357"/>
      <c r="CS130" s="2357"/>
      <c r="CT130" s="2239"/>
      <c r="CU130" s="2252">
        <f t="shared" si="0"/>
        <v>7.1895424836601302E-2</v>
      </c>
      <c r="CV130" s="2252"/>
      <c r="CW130" s="2252"/>
      <c r="CX130" s="2252"/>
      <c r="CY130" s="2252"/>
      <c r="CZ130" s="2252"/>
      <c r="DA130" s="2252"/>
      <c r="DB130" s="2252"/>
      <c r="DC130" s="2252"/>
      <c r="DD130" s="2252"/>
      <c r="DE130" s="2252"/>
      <c r="DF130" s="2252"/>
    </row>
    <row r="131" spans="2:110" ht="15" customHeight="1" x14ac:dyDescent="0.25">
      <c r="B131" s="1257" t="s">
        <v>2620</v>
      </c>
      <c r="C131" s="1257"/>
      <c r="D131" s="1257"/>
      <c r="E131" s="1257"/>
      <c r="F131" s="1257"/>
      <c r="G131" s="1257"/>
      <c r="H131" s="1257"/>
      <c r="I131" s="1257"/>
      <c r="J131" s="1257"/>
      <c r="K131" s="1257"/>
      <c r="L131" s="1257"/>
      <c r="M131" s="1257"/>
      <c r="N131" s="1257"/>
      <c r="O131" s="1257"/>
      <c r="P131" s="1257"/>
      <c r="Q131" s="1257"/>
      <c r="R131" s="1257"/>
      <c r="S131" s="1257"/>
      <c r="T131" s="1257"/>
      <c r="U131" s="1257"/>
      <c r="V131" s="1257"/>
      <c r="W131" s="1257"/>
      <c r="X131" s="1257"/>
      <c r="Y131" s="1257"/>
      <c r="Z131" s="1257"/>
      <c r="AA131" s="1257"/>
      <c r="AB131" s="1257"/>
      <c r="AC131" s="1257"/>
      <c r="AD131" s="1257"/>
      <c r="AE131" s="1257"/>
      <c r="AF131" s="1257"/>
      <c r="AG131" s="1257"/>
      <c r="AH131" s="1257"/>
      <c r="AI131" s="1257"/>
      <c r="AJ131" s="1257"/>
      <c r="AK131" s="1257"/>
      <c r="AL131" s="1257"/>
      <c r="AM131" s="1257"/>
      <c r="AN131" s="1257"/>
      <c r="AO131" s="1257"/>
      <c r="AP131" s="1257"/>
      <c r="AQ131" s="1257"/>
      <c r="AR131" s="1257"/>
      <c r="AS131" s="1257"/>
      <c r="AT131" s="1257"/>
      <c r="AU131" s="1257"/>
      <c r="AV131" s="1257"/>
      <c r="AW131" s="1257"/>
      <c r="AX131" s="1257"/>
      <c r="AY131" s="1257"/>
      <c r="AZ131" s="1257"/>
      <c r="BA131" s="1257"/>
      <c r="BB131" s="1257"/>
      <c r="BC131" s="1257"/>
      <c r="BD131" s="1257"/>
      <c r="BE131" s="1257"/>
      <c r="BF131" s="1257"/>
      <c r="BG131" s="1257"/>
      <c r="BH131" s="1257"/>
      <c r="BI131" s="1257"/>
      <c r="BJ131" s="1257"/>
      <c r="BK131" s="1257"/>
      <c r="BL131" s="1257"/>
      <c r="BM131" s="1257"/>
      <c r="BN131" s="1257"/>
      <c r="BO131" s="1257"/>
      <c r="BP131" s="1257"/>
      <c r="BQ131" s="1257"/>
      <c r="BR131" s="1257"/>
      <c r="BS131" s="1257"/>
      <c r="BT131" s="1257"/>
      <c r="BU131" s="1257"/>
      <c r="BV131" s="1257"/>
      <c r="BW131" s="1257"/>
      <c r="BX131" s="1257"/>
      <c r="BY131" s="1257"/>
      <c r="BZ131" s="1257"/>
      <c r="CA131" s="1257"/>
      <c r="CB131" s="1257"/>
      <c r="CC131" s="1257"/>
      <c r="CD131" s="1257"/>
      <c r="CE131" s="1257"/>
      <c r="CF131" s="1257"/>
      <c r="CG131" s="1257"/>
      <c r="CH131" s="1257"/>
      <c r="CI131" s="2356">
        <v>58</v>
      </c>
      <c r="CJ131" s="2357"/>
      <c r="CK131" s="2357"/>
      <c r="CL131" s="2357"/>
      <c r="CM131" s="2357"/>
      <c r="CN131" s="2357"/>
      <c r="CO131" s="2357"/>
      <c r="CP131" s="2357"/>
      <c r="CQ131" s="2357"/>
      <c r="CR131" s="2357"/>
      <c r="CS131" s="2357"/>
      <c r="CT131" s="2239"/>
      <c r="CU131" s="2252">
        <f t="shared" si="0"/>
        <v>0.18954248366013071</v>
      </c>
      <c r="CV131" s="2252"/>
      <c r="CW131" s="2252"/>
      <c r="CX131" s="2252"/>
      <c r="CY131" s="2252"/>
      <c r="CZ131" s="2252"/>
      <c r="DA131" s="2252"/>
      <c r="DB131" s="2252"/>
      <c r="DC131" s="2252"/>
      <c r="DD131" s="2252"/>
      <c r="DE131" s="2252"/>
      <c r="DF131" s="2252"/>
    </row>
    <row r="132" spans="2:110" ht="15" customHeight="1" x14ac:dyDescent="0.25">
      <c r="B132" s="2370" t="s">
        <v>3412</v>
      </c>
      <c r="C132" s="2371"/>
      <c r="D132" s="2371"/>
      <c r="E132" s="2371"/>
      <c r="F132" s="2371"/>
      <c r="G132" s="2371"/>
      <c r="H132" s="2371"/>
      <c r="I132" s="2371"/>
      <c r="J132" s="2371"/>
      <c r="K132" s="2371"/>
      <c r="L132" s="2371"/>
      <c r="M132" s="2371"/>
      <c r="N132" s="2371"/>
      <c r="O132" s="2371"/>
      <c r="P132" s="2371"/>
      <c r="Q132" s="2371"/>
      <c r="R132" s="2371"/>
      <c r="S132" s="2371"/>
      <c r="T132" s="2371"/>
      <c r="U132" s="2371"/>
      <c r="V132" s="2371"/>
      <c r="W132" s="2371"/>
      <c r="X132" s="2371"/>
      <c r="Y132" s="2371"/>
      <c r="Z132" s="2371"/>
      <c r="AA132" s="2371"/>
      <c r="AB132" s="2371"/>
      <c r="AC132" s="2371"/>
      <c r="AD132" s="2371"/>
      <c r="AE132" s="2371"/>
      <c r="AF132" s="2371"/>
      <c r="AG132" s="2371"/>
      <c r="AH132" s="2371"/>
      <c r="AI132" s="2371"/>
      <c r="AJ132" s="2371"/>
      <c r="AK132" s="2371"/>
      <c r="AL132" s="2371"/>
      <c r="AM132" s="2371"/>
      <c r="AN132" s="2371"/>
      <c r="AO132" s="2371"/>
      <c r="AP132" s="2371"/>
      <c r="AQ132" s="2371"/>
      <c r="AR132" s="2371"/>
      <c r="AS132" s="2371"/>
      <c r="AT132" s="2371"/>
      <c r="AU132" s="2371"/>
      <c r="AV132" s="2371"/>
      <c r="AW132" s="2371"/>
      <c r="AX132" s="2371"/>
      <c r="AY132" s="2371"/>
      <c r="AZ132" s="2371"/>
      <c r="BA132" s="2371"/>
      <c r="BB132" s="2371"/>
      <c r="BC132" s="2371"/>
      <c r="BD132" s="2371"/>
      <c r="BE132" s="2371"/>
      <c r="BF132" s="2371"/>
      <c r="BG132" s="2371"/>
      <c r="BH132" s="2371"/>
      <c r="BI132" s="2371"/>
      <c r="BJ132" s="2371"/>
      <c r="BK132" s="2371"/>
      <c r="BL132" s="2371"/>
      <c r="BM132" s="2371"/>
      <c r="BN132" s="2371"/>
      <c r="BO132" s="2371"/>
      <c r="BP132" s="2371"/>
      <c r="BQ132" s="2371"/>
      <c r="BR132" s="2371"/>
      <c r="BS132" s="2371"/>
      <c r="BT132" s="2371"/>
      <c r="BU132" s="2371"/>
      <c r="BV132" s="2371"/>
      <c r="BW132" s="2371"/>
      <c r="BX132" s="2371"/>
      <c r="BY132" s="2371"/>
      <c r="BZ132" s="2371"/>
      <c r="CA132" s="2371"/>
      <c r="CB132" s="2371"/>
      <c r="CC132" s="2371"/>
      <c r="CD132" s="2371"/>
      <c r="CE132" s="2371"/>
      <c r="CF132" s="2371"/>
      <c r="CG132" s="2371"/>
      <c r="CH132" s="2372"/>
      <c r="CI132" s="2361">
        <f>CI123-CI124</f>
        <v>210</v>
      </c>
      <c r="CJ132" s="2362"/>
      <c r="CK132" s="2362"/>
      <c r="CL132" s="2362"/>
      <c r="CM132" s="2362"/>
      <c r="CN132" s="2362"/>
      <c r="CO132" s="2362"/>
      <c r="CP132" s="2362"/>
      <c r="CQ132" s="2362"/>
      <c r="CR132" s="2362"/>
      <c r="CS132" s="2362"/>
      <c r="CT132" s="2363"/>
      <c r="CU132" s="2367">
        <f t="shared" si="0"/>
        <v>0.68627450980392157</v>
      </c>
      <c r="CV132" s="2367"/>
      <c r="CW132" s="2367"/>
      <c r="CX132" s="2367"/>
      <c r="CY132" s="2367"/>
      <c r="CZ132" s="2367"/>
      <c r="DA132" s="2367"/>
      <c r="DB132" s="2367"/>
      <c r="DC132" s="2367"/>
      <c r="DD132" s="2367"/>
      <c r="DE132" s="2367"/>
      <c r="DF132" s="2367"/>
    </row>
    <row r="133" spans="2:110" x14ac:dyDescent="0.25">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c r="DE133" s="69"/>
      <c r="DF133" s="69"/>
    </row>
    <row r="134" spans="2:110" x14ac:dyDescent="0.2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c r="DE134" s="69"/>
      <c r="DF134" s="69"/>
    </row>
    <row r="135" spans="2:110" ht="20.100000000000001" customHeight="1" x14ac:dyDescent="0.25">
      <c r="B135" s="2246" t="s">
        <v>939</v>
      </c>
      <c r="C135" s="2247"/>
      <c r="D135" s="2247"/>
      <c r="E135" s="2247"/>
      <c r="F135" s="2247"/>
      <c r="G135" s="2247"/>
      <c r="H135" s="2247"/>
      <c r="I135" s="2247"/>
      <c r="J135" s="2247"/>
      <c r="K135" s="2247"/>
      <c r="L135" s="2247"/>
      <c r="M135" s="2247"/>
      <c r="N135" s="2247"/>
      <c r="O135" s="2247"/>
      <c r="P135" s="2247"/>
      <c r="Q135" s="2247"/>
      <c r="R135" s="2247"/>
      <c r="S135" s="2247"/>
      <c r="T135" s="2247"/>
      <c r="U135" s="2247"/>
      <c r="V135" s="2247"/>
      <c r="W135" s="2247"/>
      <c r="X135" s="2247"/>
      <c r="Y135" s="2247"/>
      <c r="Z135" s="2247"/>
      <c r="AA135" s="2247"/>
      <c r="AB135" s="2247"/>
      <c r="AC135" s="2247"/>
      <c r="AD135" s="2247"/>
      <c r="AE135" s="2247"/>
      <c r="AF135" s="2247"/>
      <c r="AG135" s="2247"/>
      <c r="AH135" s="2247"/>
      <c r="AI135" s="2247"/>
      <c r="AJ135" s="2247"/>
      <c r="AK135" s="2247"/>
      <c r="AL135" s="2247"/>
      <c r="AM135" s="2247"/>
      <c r="AN135" s="2247"/>
      <c r="AO135" s="2247"/>
      <c r="AP135" s="2247"/>
      <c r="AQ135" s="2247"/>
      <c r="AR135" s="2247"/>
      <c r="AS135" s="2247"/>
      <c r="AT135" s="2247"/>
      <c r="AU135" s="2247"/>
      <c r="AV135" s="2247"/>
      <c r="AW135" s="2247"/>
      <c r="AX135" s="2247"/>
      <c r="AY135" s="2247"/>
      <c r="AZ135" s="2247"/>
      <c r="BA135" s="2247"/>
      <c r="BB135" s="2247"/>
      <c r="BC135" s="2247"/>
      <c r="BD135" s="2247"/>
      <c r="BE135" s="2247"/>
      <c r="BF135" s="2247"/>
      <c r="BG135" s="2247"/>
      <c r="BH135" s="2247"/>
      <c r="BI135" s="2247"/>
      <c r="BJ135" s="2247"/>
      <c r="BK135" s="2247"/>
      <c r="BL135" s="2247"/>
      <c r="BM135" s="2247"/>
      <c r="BN135" s="2247"/>
      <c r="BO135" s="2247"/>
      <c r="BP135" s="2247"/>
      <c r="BQ135" s="2247"/>
      <c r="BR135" s="2247"/>
      <c r="BS135" s="2247"/>
      <c r="BT135" s="2247"/>
      <c r="BU135" s="2247"/>
      <c r="BV135" s="2247"/>
      <c r="BW135" s="2247"/>
      <c r="BX135" s="2248"/>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c r="DE135" s="69"/>
      <c r="DF135" s="69"/>
    </row>
    <row r="136" spans="2:110" ht="20.100000000000001" customHeight="1" x14ac:dyDescent="0.25">
      <c r="B136" s="2368" t="s">
        <v>910</v>
      </c>
      <c r="C136" s="2368"/>
      <c r="D136" s="2368"/>
      <c r="E136" s="2368"/>
      <c r="F136" s="2368"/>
      <c r="G136" s="2368"/>
      <c r="H136" s="2368"/>
      <c r="I136" s="2368"/>
      <c r="J136" s="2368"/>
      <c r="K136" s="2368"/>
      <c r="L136" s="2368"/>
      <c r="M136" s="2368"/>
      <c r="N136" s="2368"/>
      <c r="O136" s="2368"/>
      <c r="P136" s="2368"/>
      <c r="Q136" s="2368"/>
      <c r="R136" s="2368"/>
      <c r="S136" s="2368"/>
      <c r="T136" s="2368"/>
      <c r="U136" s="2368"/>
      <c r="V136" s="2368"/>
      <c r="W136" s="2368"/>
      <c r="X136" s="2368"/>
      <c r="Y136" s="2368"/>
      <c r="Z136" s="2368"/>
      <c r="AA136" s="2368"/>
      <c r="AB136" s="2368"/>
      <c r="AC136" s="2368"/>
      <c r="AD136" s="2368"/>
      <c r="AE136" s="2368"/>
      <c r="AF136" s="2368"/>
      <c r="AG136" s="2368"/>
      <c r="AH136" s="2368"/>
      <c r="AI136" s="2368"/>
      <c r="AJ136" s="2368"/>
      <c r="AK136" s="2368"/>
      <c r="AL136" s="2369" t="s">
        <v>957</v>
      </c>
      <c r="AM136" s="2259"/>
      <c r="AN136" s="2259"/>
      <c r="AO136" s="2259"/>
      <c r="AP136" s="2259"/>
      <c r="AQ136" s="2259"/>
      <c r="AR136" s="2259"/>
      <c r="AS136" s="2259"/>
      <c r="AT136" s="2259"/>
      <c r="AU136" s="2259"/>
      <c r="AV136" s="2259"/>
      <c r="AW136" s="2259"/>
      <c r="AX136" s="2259"/>
      <c r="AY136" s="2259"/>
      <c r="AZ136" s="2259"/>
      <c r="BA136" s="2259"/>
      <c r="BB136" s="2259"/>
      <c r="BC136" s="2259"/>
      <c r="BD136" s="2259"/>
      <c r="BE136" s="2259"/>
      <c r="BF136" s="2259"/>
      <c r="BG136" s="2259"/>
      <c r="BH136" s="2259"/>
      <c r="BI136" s="2259"/>
      <c r="BJ136" s="2259"/>
      <c r="BK136" s="2259"/>
      <c r="BL136" s="2259"/>
      <c r="BM136" s="2259"/>
      <c r="BN136" s="2259"/>
      <c r="BO136" s="2259"/>
      <c r="BP136" s="2259"/>
      <c r="BQ136" s="2259"/>
      <c r="BR136" s="2259"/>
      <c r="BS136" s="2259"/>
      <c r="BT136" s="2259"/>
      <c r="BU136" s="2259"/>
      <c r="BV136" s="2259"/>
      <c r="BW136" s="2259"/>
      <c r="BX136" s="2260"/>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row>
    <row r="137" spans="2:110" ht="20.100000000000001" customHeight="1" x14ac:dyDescent="0.25">
      <c r="B137" s="2368" t="s">
        <v>911</v>
      </c>
      <c r="C137" s="2368"/>
      <c r="D137" s="2368"/>
      <c r="E137" s="2368"/>
      <c r="F137" s="2368"/>
      <c r="G137" s="2368"/>
      <c r="H137" s="2368"/>
      <c r="I137" s="2368"/>
      <c r="J137" s="2368"/>
      <c r="K137" s="2368"/>
      <c r="L137" s="2368"/>
      <c r="M137" s="2368"/>
      <c r="N137" s="2368"/>
      <c r="O137" s="2368"/>
      <c r="P137" s="2368"/>
      <c r="Q137" s="2368"/>
      <c r="R137" s="2368"/>
      <c r="S137" s="2368"/>
      <c r="T137" s="2368"/>
      <c r="U137" s="2368"/>
      <c r="V137" s="2368"/>
      <c r="W137" s="2368"/>
      <c r="X137" s="2368"/>
      <c r="Y137" s="2368"/>
      <c r="Z137" s="2368"/>
      <c r="AA137" s="2368"/>
      <c r="AB137" s="2368"/>
      <c r="AC137" s="2368"/>
      <c r="AD137" s="2368"/>
      <c r="AE137" s="2368"/>
      <c r="AF137" s="2368"/>
      <c r="AG137" s="2368"/>
      <c r="AH137" s="2368"/>
      <c r="AI137" s="2368"/>
      <c r="AJ137" s="2368"/>
      <c r="AK137" s="2368"/>
      <c r="AL137" s="2369" t="s">
        <v>957</v>
      </c>
      <c r="AM137" s="2259"/>
      <c r="AN137" s="2259"/>
      <c r="AO137" s="2259"/>
      <c r="AP137" s="2259"/>
      <c r="AQ137" s="2259"/>
      <c r="AR137" s="2259"/>
      <c r="AS137" s="2259"/>
      <c r="AT137" s="2259"/>
      <c r="AU137" s="2259"/>
      <c r="AV137" s="2259"/>
      <c r="AW137" s="2259"/>
      <c r="AX137" s="2259"/>
      <c r="AY137" s="2259"/>
      <c r="AZ137" s="2259"/>
      <c r="BA137" s="2259"/>
      <c r="BB137" s="2259"/>
      <c r="BC137" s="2259"/>
      <c r="BD137" s="2259"/>
      <c r="BE137" s="2259"/>
      <c r="BF137" s="2259"/>
      <c r="BG137" s="2259"/>
      <c r="BH137" s="2259"/>
      <c r="BI137" s="2259"/>
      <c r="BJ137" s="2259"/>
      <c r="BK137" s="2259"/>
      <c r="BL137" s="2259"/>
      <c r="BM137" s="2259"/>
      <c r="BN137" s="2259"/>
      <c r="BO137" s="2259"/>
      <c r="BP137" s="2259"/>
      <c r="BQ137" s="2259"/>
      <c r="BR137" s="2259"/>
      <c r="BS137" s="2259"/>
      <c r="BT137" s="2259"/>
      <c r="BU137" s="2259"/>
      <c r="BV137" s="2259"/>
      <c r="BW137" s="2259"/>
      <c r="BX137" s="2260"/>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row>
    <row r="138" spans="2:110" ht="20.100000000000001" customHeight="1" x14ac:dyDescent="0.25">
      <c r="B138" s="2368" t="s">
        <v>912</v>
      </c>
      <c r="C138" s="2368"/>
      <c r="D138" s="2368"/>
      <c r="E138" s="2368"/>
      <c r="F138" s="2368"/>
      <c r="G138" s="2368"/>
      <c r="H138" s="2368"/>
      <c r="I138" s="2368"/>
      <c r="J138" s="2368"/>
      <c r="K138" s="2368"/>
      <c r="L138" s="2368"/>
      <c r="M138" s="2368"/>
      <c r="N138" s="2368"/>
      <c r="O138" s="2368"/>
      <c r="P138" s="2368"/>
      <c r="Q138" s="2368"/>
      <c r="R138" s="2368"/>
      <c r="S138" s="2368"/>
      <c r="T138" s="2368"/>
      <c r="U138" s="2368"/>
      <c r="V138" s="2368"/>
      <c r="W138" s="2368"/>
      <c r="X138" s="2368"/>
      <c r="Y138" s="2368"/>
      <c r="Z138" s="2368"/>
      <c r="AA138" s="2368"/>
      <c r="AB138" s="2368"/>
      <c r="AC138" s="2368"/>
      <c r="AD138" s="2368"/>
      <c r="AE138" s="2368"/>
      <c r="AF138" s="2368"/>
      <c r="AG138" s="2368"/>
      <c r="AH138" s="2368"/>
      <c r="AI138" s="2368"/>
      <c r="AJ138" s="2368"/>
      <c r="AK138" s="2368"/>
      <c r="AL138" s="2369" t="s">
        <v>957</v>
      </c>
      <c r="AM138" s="2259"/>
      <c r="AN138" s="2259"/>
      <c r="AO138" s="2259"/>
      <c r="AP138" s="2259"/>
      <c r="AQ138" s="2259"/>
      <c r="AR138" s="2259"/>
      <c r="AS138" s="2259"/>
      <c r="AT138" s="2259"/>
      <c r="AU138" s="2259"/>
      <c r="AV138" s="2259"/>
      <c r="AW138" s="2259"/>
      <c r="AX138" s="2259"/>
      <c r="AY138" s="2259"/>
      <c r="AZ138" s="2259"/>
      <c r="BA138" s="2259"/>
      <c r="BB138" s="2259"/>
      <c r="BC138" s="2259"/>
      <c r="BD138" s="2259"/>
      <c r="BE138" s="2259"/>
      <c r="BF138" s="2259"/>
      <c r="BG138" s="2259"/>
      <c r="BH138" s="2259"/>
      <c r="BI138" s="2259"/>
      <c r="BJ138" s="2259"/>
      <c r="BK138" s="2259"/>
      <c r="BL138" s="2259"/>
      <c r="BM138" s="2259"/>
      <c r="BN138" s="2259"/>
      <c r="BO138" s="2259"/>
      <c r="BP138" s="2259"/>
      <c r="BQ138" s="2259"/>
      <c r="BR138" s="2259"/>
      <c r="BS138" s="2259"/>
      <c r="BT138" s="2259"/>
      <c r="BU138" s="2259"/>
      <c r="BV138" s="2259"/>
      <c r="BW138" s="2259"/>
      <c r="BX138" s="2260"/>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row>
    <row r="139" spans="2:110" ht="20.100000000000001" customHeight="1" x14ac:dyDescent="0.25">
      <c r="B139" s="2368" t="s">
        <v>893</v>
      </c>
      <c r="C139" s="2368"/>
      <c r="D139" s="2368"/>
      <c r="E139" s="2368"/>
      <c r="F139" s="2368"/>
      <c r="G139" s="2368"/>
      <c r="H139" s="2368"/>
      <c r="I139" s="2368"/>
      <c r="J139" s="2368"/>
      <c r="K139" s="2368"/>
      <c r="L139" s="2368"/>
      <c r="M139" s="2368"/>
      <c r="N139" s="2368"/>
      <c r="O139" s="2368"/>
      <c r="P139" s="2368"/>
      <c r="Q139" s="2368"/>
      <c r="R139" s="2368"/>
      <c r="S139" s="2368"/>
      <c r="T139" s="2368"/>
      <c r="U139" s="2368"/>
      <c r="V139" s="2368"/>
      <c r="W139" s="2368"/>
      <c r="X139" s="2368"/>
      <c r="Y139" s="2368"/>
      <c r="Z139" s="2368"/>
      <c r="AA139" s="2368"/>
      <c r="AB139" s="2368"/>
      <c r="AC139" s="2368"/>
      <c r="AD139" s="2368"/>
      <c r="AE139" s="2368"/>
      <c r="AF139" s="2368"/>
      <c r="AG139" s="2368"/>
      <c r="AH139" s="2368"/>
      <c r="AI139" s="2368"/>
      <c r="AJ139" s="2368"/>
      <c r="AK139" s="2368"/>
      <c r="AL139" s="2369" t="s">
        <v>957</v>
      </c>
      <c r="AM139" s="2259"/>
      <c r="AN139" s="2259"/>
      <c r="AO139" s="2259"/>
      <c r="AP139" s="2259"/>
      <c r="AQ139" s="2259"/>
      <c r="AR139" s="2259"/>
      <c r="AS139" s="2259"/>
      <c r="AT139" s="2259"/>
      <c r="AU139" s="2259"/>
      <c r="AV139" s="2259"/>
      <c r="AW139" s="2259"/>
      <c r="AX139" s="2259"/>
      <c r="AY139" s="2259"/>
      <c r="AZ139" s="2259"/>
      <c r="BA139" s="2259"/>
      <c r="BB139" s="2259"/>
      <c r="BC139" s="2259"/>
      <c r="BD139" s="2259"/>
      <c r="BE139" s="2259"/>
      <c r="BF139" s="2259"/>
      <c r="BG139" s="2259"/>
      <c r="BH139" s="2259"/>
      <c r="BI139" s="2259"/>
      <c r="BJ139" s="2259"/>
      <c r="BK139" s="2259"/>
      <c r="BL139" s="2259"/>
      <c r="BM139" s="2259"/>
      <c r="BN139" s="2259"/>
      <c r="BO139" s="2259"/>
      <c r="BP139" s="2259"/>
      <c r="BQ139" s="2259"/>
      <c r="BR139" s="2259"/>
      <c r="BS139" s="2259"/>
      <c r="BT139" s="2259"/>
      <c r="BU139" s="2259"/>
      <c r="BV139" s="2259"/>
      <c r="BW139" s="2259"/>
      <c r="BX139" s="2260"/>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row>
  </sheetData>
  <sheetProtection algorithmName="SHA-512" hashValue="o/dgxvpxvm/iCrmU7TcYb0Ka/XNunDRdx0lHhspDNqnndZIxsurHUFURZk3fyaTPYuumLA2ZkUnVMQJLoB+6Yw==" saltValue="mDslSfmvt1GtyiIFvqomdg==" spinCount="100000" sheet="1" objects="1" scenarios="1"/>
  <customSheetViews>
    <customSheetView guid="{6425AD40-BB5F-4DDC-B7E5-93EC90B05160}" showGridLines="0" hiddenRows="1">
      <selection activeCell="BU120" sqref="BU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BU120" sqref="BU120"/>
      <pageMargins left="7.874015748031496E-2" right="7.874015748031496E-2" top="0.15748031496062992" bottom="0.31496062992125984" header="0.31496062992125984" footer="0.15748031496062992"/>
      <pageSetup paperSize="9" orientation="landscape" r:id="rId3"/>
    </customSheetView>
  </customSheetViews>
  <mergeCells count="83">
    <mergeCell ref="CU132:DF132"/>
    <mergeCell ref="B135:BX135"/>
    <mergeCell ref="B127:CH127"/>
    <mergeCell ref="CI127:CT127"/>
    <mergeCell ref="CU127:DF127"/>
    <mergeCell ref="AL138:BX138"/>
    <mergeCell ref="B136:AK136"/>
    <mergeCell ref="AL136:BX136"/>
    <mergeCell ref="B128:CH128"/>
    <mergeCell ref="CI128:CT128"/>
    <mergeCell ref="B131:CH131"/>
    <mergeCell ref="B139:AK139"/>
    <mergeCell ref="AL139:BX139"/>
    <mergeCell ref="CI131:CT131"/>
    <mergeCell ref="CI132:CT132"/>
    <mergeCell ref="CU128:DF128"/>
    <mergeCell ref="B129:CH129"/>
    <mergeCell ref="CI129:CT129"/>
    <mergeCell ref="CU129:DF129"/>
    <mergeCell ref="B130:CH130"/>
    <mergeCell ref="CI130:CT130"/>
    <mergeCell ref="CU130:DF130"/>
    <mergeCell ref="CU131:DF131"/>
    <mergeCell ref="B137:AK137"/>
    <mergeCell ref="AL137:BX137"/>
    <mergeCell ref="B132:CH132"/>
    <mergeCell ref="B138:AK138"/>
    <mergeCell ref="B122:CH122"/>
    <mergeCell ref="CI122:CT122"/>
    <mergeCell ref="CU122:DF122"/>
    <mergeCell ref="B126:CH126"/>
    <mergeCell ref="CI126:CT126"/>
    <mergeCell ref="CU126:DF126"/>
    <mergeCell ref="B125:CH125"/>
    <mergeCell ref="B123:CH123"/>
    <mergeCell ref="CI123:CT123"/>
    <mergeCell ref="CU123:DF123"/>
    <mergeCell ref="B124:CH124"/>
    <mergeCell ref="CI124:CT124"/>
    <mergeCell ref="CU124:DF124"/>
    <mergeCell ref="CI125:CT125"/>
    <mergeCell ref="CU125:DF125"/>
    <mergeCell ref="A20:A119"/>
    <mergeCell ref="B20:B24"/>
    <mergeCell ref="B25:B29"/>
    <mergeCell ref="B30:B34"/>
    <mergeCell ref="B35:B39"/>
    <mergeCell ref="B40:B44"/>
    <mergeCell ref="B45:B49"/>
    <mergeCell ref="B50:B54"/>
    <mergeCell ref="B55:B59"/>
    <mergeCell ref="B100:B104"/>
    <mergeCell ref="B60:B64"/>
    <mergeCell ref="B80:B84"/>
    <mergeCell ref="B105:B109"/>
    <mergeCell ref="B110:B114"/>
    <mergeCell ref="B115:B119"/>
    <mergeCell ref="B85:B89"/>
    <mergeCell ref="B65:B69"/>
    <mergeCell ref="B70:B74"/>
    <mergeCell ref="B75:B79"/>
    <mergeCell ref="AG90:AO94"/>
    <mergeCell ref="D85:AF89"/>
    <mergeCell ref="AG85:AO89"/>
    <mergeCell ref="B90:B94"/>
    <mergeCell ref="CM10:DI10"/>
    <mergeCell ref="DC103:DI106"/>
    <mergeCell ref="D105:AF109"/>
    <mergeCell ref="BJ105:BR109"/>
    <mergeCell ref="AG95:AO99"/>
    <mergeCell ref="BJ90:BR94"/>
    <mergeCell ref="BJ95:BR99"/>
    <mergeCell ref="BJ100:BR104"/>
    <mergeCell ref="DC88:DI94"/>
    <mergeCell ref="BJ85:BR89"/>
    <mergeCell ref="AP85:AY89"/>
    <mergeCell ref="AZ85:BI89"/>
    <mergeCell ref="B95:B99"/>
    <mergeCell ref="AG100:AO104"/>
    <mergeCell ref="AG105:AO109"/>
    <mergeCell ref="D90:AF94"/>
    <mergeCell ref="D95:AF99"/>
    <mergeCell ref="D100:AF104"/>
  </mergeCells>
  <hyperlinks>
    <hyperlink ref="CM10" location="Inhalt!A1" display="Zurück zum Inhaltsverzeichnis" xr:uid="{00000000-0004-0000-3E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28"/>
  <dimension ref="B1:N49"/>
  <sheetViews>
    <sheetView workbookViewId="0"/>
  </sheetViews>
  <sheetFormatPr baseColWidth="10" defaultColWidth="9.140625" defaultRowHeight="15" x14ac:dyDescent="0.25"/>
  <cols>
    <col min="1" max="1" width="2.85546875" customWidth="1"/>
    <col min="2" max="4" width="10.7109375" customWidth="1"/>
    <col min="5" max="5" width="9.7109375" customWidth="1"/>
    <col min="6" max="6" width="22.28515625" customWidth="1"/>
    <col min="7" max="7" width="6.85546875" customWidth="1"/>
    <col min="8" max="12" width="10.7109375" customWidth="1"/>
    <col min="13" max="13" width="8" customWidth="1"/>
    <col min="14" max="14" width="10.140625" bestFit="1" customWidth="1"/>
    <col min="18" max="18" width="9.140625" customWidth="1"/>
  </cols>
  <sheetData>
    <row r="1" spans="2:13" ht="14.25" customHeight="1" x14ac:dyDescent="0.25">
      <c r="B1" s="36"/>
    </row>
    <row r="2" spans="2:13" ht="15" customHeight="1" x14ac:dyDescent="0.3">
      <c r="B2" s="3"/>
      <c r="C2" s="4"/>
      <c r="D2" s="4"/>
      <c r="E2" s="4"/>
      <c r="F2" s="4"/>
      <c r="G2" s="4"/>
    </row>
    <row r="3" spans="2:13" ht="15" customHeight="1" x14ac:dyDescent="0.25">
      <c r="B3" s="62" t="s">
        <v>1239</v>
      </c>
      <c r="C3" s="74"/>
      <c r="D3" s="62"/>
      <c r="E3" s="74"/>
      <c r="F3" s="62"/>
      <c r="G3" s="62"/>
      <c r="H3" s="62"/>
      <c r="I3" s="74"/>
      <c r="J3" s="74"/>
      <c r="K3" s="74"/>
    </row>
    <row r="4" spans="2:13" ht="18" x14ac:dyDescent="0.25">
      <c r="B4" s="150" t="s">
        <v>722</v>
      </c>
      <c r="C4" s="74"/>
      <c r="D4" s="62"/>
      <c r="E4" s="62"/>
      <c r="F4" s="74"/>
      <c r="G4" s="74"/>
      <c r="H4" s="74"/>
      <c r="I4" s="74"/>
      <c r="J4" s="74"/>
      <c r="K4" s="153"/>
    </row>
    <row r="5" spans="2:13" ht="15.75" x14ac:dyDescent="0.25">
      <c r="B5" s="6"/>
      <c r="C5" s="74"/>
      <c r="D5" s="6"/>
      <c r="E5" s="6"/>
      <c r="F5" s="74"/>
      <c r="G5" s="74"/>
      <c r="H5" s="74"/>
      <c r="I5" s="74"/>
      <c r="J5" s="74"/>
      <c r="K5" s="153"/>
    </row>
    <row r="6" spans="2:13" ht="15" customHeight="1" x14ac:dyDescent="0.25">
      <c r="B6" s="74"/>
      <c r="C6" s="74"/>
      <c r="D6" s="6"/>
      <c r="E6" s="6"/>
      <c r="F6" s="74"/>
      <c r="G6" s="74"/>
      <c r="H6" s="74"/>
      <c r="I6" s="74"/>
      <c r="J6" s="74"/>
      <c r="K6" s="44"/>
      <c r="L6" s="144"/>
    </row>
    <row r="7" spans="2:13" ht="15.75" x14ac:dyDescent="0.25">
      <c r="B7" s="206" t="s">
        <v>3425</v>
      </c>
      <c r="C7" s="77"/>
      <c r="D7" s="206"/>
      <c r="E7" s="206"/>
      <c r="F7" s="77"/>
      <c r="G7" s="77"/>
      <c r="H7" s="74"/>
      <c r="I7" s="74"/>
      <c r="J7" s="74"/>
      <c r="K7" s="41"/>
      <c r="L7" s="144"/>
    </row>
    <row r="8" spans="2:13" ht="15.75" x14ac:dyDescent="0.25">
      <c r="B8" s="909" t="s">
        <v>3426</v>
      </c>
      <c r="C8" s="556"/>
      <c r="D8" s="557"/>
      <c r="E8" s="557"/>
      <c r="F8" s="556"/>
      <c r="G8" s="77"/>
      <c r="H8" s="74"/>
      <c r="I8" s="6"/>
      <c r="J8" s="6"/>
      <c r="K8" s="41" t="str">
        <f>Inhalt!$C$7</f>
        <v>V. OncoBox: N1.1.1 (231215)</v>
      </c>
      <c r="L8" s="144"/>
    </row>
    <row r="9" spans="2:13" ht="15.75" x14ac:dyDescent="0.25">
      <c r="C9" s="74"/>
      <c r="D9" s="74"/>
      <c r="E9" s="74"/>
      <c r="F9" s="74"/>
      <c r="G9" s="74"/>
      <c r="H9" s="74"/>
      <c r="I9" s="6"/>
      <c r="J9" s="6"/>
      <c r="K9" s="41" t="str">
        <f>Inhalt!$C$8</f>
        <v>V. Spezifikation: N1.1.1 (231215)</v>
      </c>
      <c r="L9" s="144"/>
    </row>
    <row r="10" spans="2:13" ht="34.5" customHeight="1" x14ac:dyDescent="0.25">
      <c r="C10" s="74"/>
      <c r="D10" s="74"/>
      <c r="E10" s="74"/>
      <c r="F10" s="74"/>
      <c r="G10" s="74"/>
      <c r="H10" s="74"/>
      <c r="I10" s="74"/>
      <c r="J10" s="74"/>
      <c r="K10" s="1590" t="s">
        <v>1735</v>
      </c>
      <c r="L10" s="2373"/>
      <c r="M10" s="2373"/>
    </row>
    <row r="11" spans="2:13" x14ac:dyDescent="0.25">
      <c r="I11" s="144"/>
      <c r="J11" s="144"/>
      <c r="L11" s="144"/>
    </row>
    <row r="12" spans="2:13" x14ac:dyDescent="0.25">
      <c r="B12" s="84"/>
      <c r="I12" s="144"/>
      <c r="J12" s="144"/>
      <c r="K12" s="144"/>
      <c r="L12" s="144"/>
    </row>
    <row r="14" spans="2:13" ht="21.6" customHeight="1" x14ac:dyDescent="0.25">
      <c r="B14" s="42" t="s">
        <v>3390</v>
      </c>
      <c r="C14" s="38"/>
      <c r="D14" s="38"/>
      <c r="E14" s="39"/>
      <c r="F14" s="39"/>
      <c r="G14" s="39"/>
      <c r="H14" s="40"/>
      <c r="I14" s="40"/>
      <c r="J14" s="40"/>
      <c r="K14" s="40"/>
      <c r="L14" s="40"/>
    </row>
    <row r="15" spans="2:13" ht="14.45" customHeight="1" x14ac:dyDescent="0.25">
      <c r="B15" s="2331" t="s">
        <v>936</v>
      </c>
      <c r="C15" s="2332"/>
      <c r="D15" s="2332"/>
      <c r="E15" s="2332"/>
      <c r="F15" s="390" t="s">
        <v>927</v>
      </c>
      <c r="G15" s="391"/>
      <c r="H15" s="2374" t="s">
        <v>928</v>
      </c>
      <c r="I15" s="2375"/>
      <c r="J15" s="2375"/>
      <c r="K15" s="2375"/>
      <c r="L15" s="2375"/>
      <c r="M15" s="2376"/>
    </row>
    <row r="16" spans="2:13" ht="46.15" customHeight="1" x14ac:dyDescent="0.25">
      <c r="B16" s="1650" t="s">
        <v>961</v>
      </c>
      <c r="C16" s="1704"/>
      <c r="D16" s="1704"/>
      <c r="E16" s="2335"/>
      <c r="F16" s="386" t="s">
        <v>3429</v>
      </c>
      <c r="G16" s="474">
        <v>306</v>
      </c>
      <c r="H16" s="1197" t="s">
        <v>966</v>
      </c>
      <c r="I16" s="1659"/>
      <c r="J16" s="1659"/>
      <c r="K16" s="1659"/>
      <c r="L16" s="1659"/>
      <c r="M16" s="1659"/>
    </row>
    <row r="17" spans="2:13" ht="24.75" customHeight="1" x14ac:dyDescent="0.25">
      <c r="B17" s="1197" t="s">
        <v>3430</v>
      </c>
      <c r="C17" s="1659"/>
      <c r="D17" s="1659"/>
      <c r="E17" s="1659"/>
      <c r="F17" s="386" t="s">
        <v>1216</v>
      </c>
      <c r="G17" s="401">
        <v>0</v>
      </c>
      <c r="H17" s="1598"/>
      <c r="I17" s="1705"/>
      <c r="J17" s="1705"/>
      <c r="K17" s="1705"/>
      <c r="L17" s="1705"/>
      <c r="M17" s="1705"/>
    </row>
    <row r="18" spans="2:13" ht="28.5" customHeight="1" x14ac:dyDescent="0.25">
      <c r="B18" s="2346" t="s">
        <v>3397</v>
      </c>
      <c r="C18" s="2347"/>
      <c r="D18" s="2347"/>
      <c r="E18" s="2348"/>
      <c r="F18" s="352"/>
      <c r="G18" s="401">
        <v>306</v>
      </c>
      <c r="H18" s="2189"/>
      <c r="I18" s="2189"/>
      <c r="J18" s="2189"/>
      <c r="K18" s="2189"/>
      <c r="L18" s="2189"/>
      <c r="M18" s="2189"/>
    </row>
    <row r="19" spans="2:13" x14ac:dyDescent="0.25">
      <c r="B19" s="267"/>
      <c r="C19" s="267"/>
      <c r="D19" s="267"/>
      <c r="E19" s="45"/>
      <c r="F19" s="45"/>
      <c r="G19" s="45"/>
      <c r="H19" s="45"/>
      <c r="I19" s="45"/>
      <c r="J19" s="45"/>
      <c r="K19" s="45"/>
      <c r="L19" s="45"/>
      <c r="M19" s="45"/>
    </row>
    <row r="20" spans="2:13" x14ac:dyDescent="0.25">
      <c r="B20" s="43" t="s">
        <v>3398</v>
      </c>
      <c r="C20" s="45"/>
      <c r="D20" s="45"/>
      <c r="E20" s="45"/>
      <c r="F20" s="45"/>
      <c r="G20" s="45"/>
      <c r="H20" s="45"/>
      <c r="I20" s="45"/>
      <c r="J20" s="45"/>
      <c r="K20" s="45"/>
      <c r="L20" s="45"/>
      <c r="M20" s="45"/>
    </row>
    <row r="21" spans="2:13" ht="48" customHeight="1" x14ac:dyDescent="0.25">
      <c r="B21" s="2381" t="s">
        <v>272</v>
      </c>
      <c r="C21" s="2342"/>
      <c r="D21" s="2342"/>
      <c r="E21" s="2343"/>
      <c r="F21" s="2341" t="s">
        <v>960</v>
      </c>
      <c r="G21" s="2342"/>
      <c r="H21" s="2342"/>
      <c r="I21" s="2342"/>
      <c r="J21" s="2342"/>
      <c r="K21" s="2342"/>
      <c r="L21" s="2342"/>
      <c r="M21" s="2343"/>
    </row>
    <row r="22" spans="2:13" ht="24.6" customHeight="1" x14ac:dyDescent="0.25">
      <c r="B22" s="2382" t="s">
        <v>3427</v>
      </c>
      <c r="C22" s="1692"/>
      <c r="D22" s="1692"/>
      <c r="E22" s="2379"/>
      <c r="F22" s="2382" t="s">
        <v>959</v>
      </c>
      <c r="G22" s="1692"/>
      <c r="H22" s="1692"/>
      <c r="I22" s="1692"/>
      <c r="J22" s="1692"/>
      <c r="K22" s="1692"/>
      <c r="L22" s="1692"/>
      <c r="M22" s="2379"/>
    </row>
    <row r="23" spans="2:13" ht="22.5" customHeight="1" x14ac:dyDescent="0.25">
      <c r="B23" s="2378" t="s">
        <v>3428</v>
      </c>
      <c r="C23" s="1692"/>
      <c r="D23" s="1692"/>
      <c r="E23" s="2379"/>
      <c r="F23" s="2380" t="s">
        <v>972</v>
      </c>
      <c r="G23" s="1692"/>
      <c r="H23" s="1692"/>
      <c r="I23" s="1692"/>
      <c r="J23" s="1692"/>
      <c r="K23" s="1692"/>
      <c r="L23" s="1692"/>
      <c r="M23" s="2379"/>
    </row>
    <row r="26" spans="2:13" x14ac:dyDescent="0.25">
      <c r="B26" s="2173" t="s">
        <v>969</v>
      </c>
      <c r="C26" s="2173"/>
      <c r="D26" s="2173"/>
      <c r="E26" s="2173"/>
      <c r="F26" s="2173"/>
      <c r="G26" s="2173"/>
      <c r="H26" s="2173"/>
      <c r="I26" s="2173"/>
      <c r="J26" s="2173"/>
      <c r="K26" s="2173"/>
      <c r="L26" s="2173"/>
    </row>
    <row r="27" spans="2:13" ht="11.25" customHeight="1" x14ac:dyDescent="0.25">
      <c r="B27" s="44"/>
      <c r="C27" s="219"/>
      <c r="D27" s="219"/>
      <c r="E27" s="219"/>
      <c r="F27" s="219"/>
      <c r="G27" s="219"/>
      <c r="H27" s="219"/>
      <c r="I27" s="219"/>
      <c r="J27" s="219"/>
      <c r="K27" s="219"/>
      <c r="L27" s="219"/>
    </row>
    <row r="28" spans="2:13" ht="93" customHeight="1" x14ac:dyDescent="0.25">
      <c r="B28" s="46" t="s">
        <v>266</v>
      </c>
      <c r="C28" s="364" t="s">
        <v>260</v>
      </c>
      <c r="D28" s="46" t="s">
        <v>3404</v>
      </c>
      <c r="E28" s="46" t="s">
        <v>267</v>
      </c>
      <c r="F28" s="46" t="s">
        <v>925</v>
      </c>
      <c r="G28" s="2377" t="s">
        <v>268</v>
      </c>
      <c r="H28" s="1597"/>
      <c r="I28" s="46" t="s">
        <v>269</v>
      </c>
      <c r="J28" s="46" t="s">
        <v>270</v>
      </c>
      <c r="K28" s="46" t="s">
        <v>968</v>
      </c>
      <c r="L28" s="392"/>
    </row>
    <row r="29" spans="2:13" x14ac:dyDescent="0.25">
      <c r="B29" s="393">
        <v>328043</v>
      </c>
      <c r="C29" s="394">
        <v>40800</v>
      </c>
      <c r="D29" s="395" t="s">
        <v>45</v>
      </c>
      <c r="E29" s="396">
        <v>1</v>
      </c>
      <c r="F29" s="396">
        <v>7</v>
      </c>
      <c r="G29" s="2383">
        <v>0</v>
      </c>
      <c r="H29" s="1597"/>
      <c r="I29" s="396">
        <v>259</v>
      </c>
      <c r="J29" s="397">
        <v>1</v>
      </c>
      <c r="K29" s="397">
        <v>1</v>
      </c>
      <c r="L29" s="389"/>
      <c r="M29" s="343">
        <f>$L29*12*2</f>
        <v>0</v>
      </c>
    </row>
    <row r="30" spans="2:13" x14ac:dyDescent="0.25">
      <c r="B30" s="393">
        <v>482304</v>
      </c>
      <c r="C30" s="394">
        <v>40870</v>
      </c>
      <c r="D30" s="395" t="s">
        <v>45</v>
      </c>
      <c r="E30" s="396">
        <v>2</v>
      </c>
      <c r="F30" s="396">
        <v>19</v>
      </c>
      <c r="G30" s="2383">
        <v>0</v>
      </c>
      <c r="H30" s="1597"/>
      <c r="I30" s="396">
        <v>258</v>
      </c>
      <c r="J30" s="397">
        <v>1</v>
      </c>
      <c r="K30" s="397">
        <v>1</v>
      </c>
      <c r="L30" s="389"/>
      <c r="M30" s="343"/>
    </row>
    <row r="31" spans="2:13" x14ac:dyDescent="0.25">
      <c r="B31" s="393">
        <v>234820</v>
      </c>
      <c r="C31" s="394">
        <v>40114</v>
      </c>
      <c r="D31" s="398" t="s">
        <v>22</v>
      </c>
      <c r="E31" s="396">
        <v>3</v>
      </c>
      <c r="F31" s="396">
        <v>41</v>
      </c>
      <c r="G31" s="2383">
        <v>1</v>
      </c>
      <c r="H31" s="1597"/>
      <c r="I31" s="396">
        <v>257</v>
      </c>
      <c r="J31" s="397">
        <v>0.99610894941634243</v>
      </c>
      <c r="K31" s="397">
        <v>0.99610894941634243</v>
      </c>
      <c r="L31" s="389"/>
      <c r="M31" s="343"/>
    </row>
    <row r="32" spans="2:13" x14ac:dyDescent="0.25">
      <c r="B32" s="393">
        <v>3284022</v>
      </c>
      <c r="C32" s="394">
        <v>40385</v>
      </c>
      <c r="D32" s="398" t="s">
        <v>22</v>
      </c>
      <c r="E32" s="396">
        <v>4</v>
      </c>
      <c r="F32" s="396">
        <v>44</v>
      </c>
      <c r="G32" s="2383">
        <v>1</v>
      </c>
      <c r="H32" s="1597"/>
      <c r="I32" s="396">
        <v>256</v>
      </c>
      <c r="J32" s="397">
        <v>0.99609375</v>
      </c>
      <c r="K32" s="397">
        <v>0.99221789883268485</v>
      </c>
      <c r="L32" s="184"/>
      <c r="M32" s="343"/>
    </row>
    <row r="33" spans="2:14" x14ac:dyDescent="0.25">
      <c r="B33" s="393">
        <v>48023</v>
      </c>
      <c r="C33" s="394">
        <v>40479</v>
      </c>
      <c r="D33" s="398" t="s">
        <v>22</v>
      </c>
      <c r="E33" s="396">
        <v>5</v>
      </c>
      <c r="F33" s="396">
        <v>48</v>
      </c>
      <c r="G33" s="2383">
        <v>1</v>
      </c>
      <c r="H33" s="1597"/>
      <c r="I33" s="396">
        <v>255</v>
      </c>
      <c r="J33" s="397">
        <v>0.99607843137254903</v>
      </c>
      <c r="K33" s="397">
        <v>0.98832684824902728</v>
      </c>
      <c r="L33" s="184"/>
      <c r="M33" s="343"/>
    </row>
    <row r="34" spans="2:14" ht="15" customHeight="1" x14ac:dyDescent="0.25">
      <c r="B34" s="368" t="s">
        <v>259</v>
      </c>
      <c r="C34" s="368" t="s">
        <v>259</v>
      </c>
      <c r="D34" s="368" t="s">
        <v>259</v>
      </c>
      <c r="E34" s="368" t="s">
        <v>259</v>
      </c>
      <c r="F34" s="368" t="s">
        <v>259</v>
      </c>
      <c r="G34" s="2383" t="s">
        <v>259</v>
      </c>
      <c r="H34" s="1597"/>
      <c r="I34" s="368" t="s">
        <v>259</v>
      </c>
      <c r="J34" s="368" t="s">
        <v>259</v>
      </c>
      <c r="K34" s="368" t="s">
        <v>259</v>
      </c>
      <c r="L34" s="389"/>
      <c r="M34" s="358"/>
      <c r="N34" s="358"/>
    </row>
    <row r="35" spans="2:14" x14ac:dyDescent="0.25">
      <c r="B35" s="368" t="s">
        <v>259</v>
      </c>
      <c r="C35" s="368" t="s">
        <v>259</v>
      </c>
      <c r="D35" s="368" t="s">
        <v>259</v>
      </c>
      <c r="E35" s="368" t="s">
        <v>259</v>
      </c>
      <c r="F35" s="368" t="s">
        <v>259</v>
      </c>
      <c r="G35" s="2383" t="s">
        <v>259</v>
      </c>
      <c r="H35" s="1597"/>
      <c r="I35" s="368" t="s">
        <v>259</v>
      </c>
      <c r="J35" s="368" t="s">
        <v>259</v>
      </c>
      <c r="K35" s="368" t="s">
        <v>259</v>
      </c>
      <c r="L35" s="389"/>
      <c r="M35" s="358"/>
      <c r="N35" s="358"/>
    </row>
    <row r="36" spans="2:14" x14ac:dyDescent="0.25">
      <c r="B36" s="368" t="s">
        <v>259</v>
      </c>
      <c r="C36" s="368" t="s">
        <v>259</v>
      </c>
      <c r="D36" s="368" t="s">
        <v>259</v>
      </c>
      <c r="E36" s="368" t="s">
        <v>259</v>
      </c>
      <c r="F36" s="368" t="s">
        <v>259</v>
      </c>
      <c r="G36" s="2383" t="s">
        <v>259</v>
      </c>
      <c r="H36" s="1597"/>
      <c r="I36" s="368" t="s">
        <v>259</v>
      </c>
      <c r="J36" s="368" t="s">
        <v>259</v>
      </c>
      <c r="K36" s="368" t="s">
        <v>259</v>
      </c>
      <c r="L36" s="389"/>
      <c r="M36" s="358"/>
      <c r="N36" s="358"/>
    </row>
    <row r="37" spans="2:14" x14ac:dyDescent="0.25">
      <c r="B37" s="393">
        <v>372024</v>
      </c>
      <c r="C37" s="394">
        <v>40709</v>
      </c>
      <c r="D37" s="395" t="s">
        <v>45</v>
      </c>
      <c r="E37" s="396">
        <v>56</v>
      </c>
      <c r="F37" s="396">
        <v>308</v>
      </c>
      <c r="G37" s="2383">
        <v>0</v>
      </c>
      <c r="H37" s="1597"/>
      <c r="I37" s="396">
        <v>204</v>
      </c>
      <c r="J37" s="397">
        <v>1</v>
      </c>
      <c r="K37" s="397">
        <v>0.90335614270087039</v>
      </c>
      <c r="L37" s="389"/>
      <c r="M37" s="358"/>
      <c r="N37" s="358"/>
    </row>
    <row r="38" spans="2:14" x14ac:dyDescent="0.25">
      <c r="B38" s="393">
        <v>8432904</v>
      </c>
      <c r="C38" s="394">
        <v>40746</v>
      </c>
      <c r="D38" s="395" t="s">
        <v>45</v>
      </c>
      <c r="E38" s="396">
        <v>57</v>
      </c>
      <c r="F38" s="396">
        <v>313</v>
      </c>
      <c r="G38" s="2383">
        <v>0</v>
      </c>
      <c r="H38" s="1597"/>
      <c r="I38" s="396">
        <v>203</v>
      </c>
      <c r="J38" s="397">
        <v>1</v>
      </c>
      <c r="K38" s="397">
        <v>0.90335614270087039</v>
      </c>
      <c r="L38" s="389"/>
      <c r="M38" s="358"/>
      <c r="N38" s="358"/>
    </row>
    <row r="39" spans="2:14" x14ac:dyDescent="0.25">
      <c r="B39" s="393">
        <v>423844</v>
      </c>
      <c r="C39" s="394">
        <v>40304</v>
      </c>
      <c r="D39" s="395" t="s">
        <v>45</v>
      </c>
      <c r="E39" s="396">
        <v>58</v>
      </c>
      <c r="F39" s="396">
        <v>315</v>
      </c>
      <c r="G39" s="2383">
        <v>0</v>
      </c>
      <c r="H39" s="1597"/>
      <c r="I39" s="396">
        <v>202</v>
      </c>
      <c r="J39" s="397">
        <v>1</v>
      </c>
      <c r="K39" s="397">
        <v>0.90335614270087039</v>
      </c>
      <c r="L39" s="389"/>
      <c r="M39" s="358"/>
      <c r="N39" s="358"/>
    </row>
    <row r="40" spans="2:14" x14ac:dyDescent="0.25">
      <c r="B40" s="393">
        <v>4238483</v>
      </c>
      <c r="C40" s="394">
        <v>40501</v>
      </c>
      <c r="D40" s="398" t="s">
        <v>22</v>
      </c>
      <c r="E40" s="396">
        <v>59</v>
      </c>
      <c r="F40" s="396">
        <v>316</v>
      </c>
      <c r="G40" s="2383">
        <v>1</v>
      </c>
      <c r="H40" s="1597"/>
      <c r="I40" s="396">
        <v>201</v>
      </c>
      <c r="J40" s="397">
        <v>0.99502487562189057</v>
      </c>
      <c r="K40" s="397">
        <v>0.89886183353320437</v>
      </c>
    </row>
    <row r="41" spans="2:14" x14ac:dyDescent="0.25">
      <c r="B41" s="393">
        <v>329832</v>
      </c>
      <c r="C41" s="394">
        <v>40410</v>
      </c>
      <c r="D41" s="398" t="s">
        <v>22</v>
      </c>
      <c r="E41" s="396">
        <v>60</v>
      </c>
      <c r="F41" s="396">
        <v>322</v>
      </c>
      <c r="G41" s="2383">
        <v>1</v>
      </c>
      <c r="H41" s="1597"/>
      <c r="I41" s="396">
        <v>200</v>
      </c>
      <c r="J41" s="397">
        <v>0.995</v>
      </c>
      <c r="K41" s="397">
        <v>0.89436752436553835</v>
      </c>
    </row>
    <row r="42" spans="2:14" x14ac:dyDescent="0.25">
      <c r="B42" s="393">
        <v>13498</v>
      </c>
      <c r="C42" s="394">
        <v>40702</v>
      </c>
      <c r="D42" s="395" t="s">
        <v>45</v>
      </c>
      <c r="E42" s="396">
        <v>61</v>
      </c>
      <c r="F42" s="396">
        <v>329</v>
      </c>
      <c r="G42" s="2383">
        <v>0</v>
      </c>
      <c r="H42" s="1597"/>
      <c r="I42" s="396">
        <v>199</v>
      </c>
      <c r="J42" s="397">
        <v>1</v>
      </c>
      <c r="K42" s="397">
        <v>0.89436752436553835</v>
      </c>
    </row>
    <row r="43" spans="2:14" x14ac:dyDescent="0.25">
      <c r="B43" s="368" t="s">
        <v>259</v>
      </c>
      <c r="C43" s="368" t="s">
        <v>259</v>
      </c>
      <c r="D43" s="368" t="s">
        <v>259</v>
      </c>
      <c r="E43" s="368" t="s">
        <v>259</v>
      </c>
      <c r="F43" s="368" t="s">
        <v>259</v>
      </c>
      <c r="G43" s="2383" t="s">
        <v>259</v>
      </c>
      <c r="H43" s="1597"/>
      <c r="I43" s="368" t="s">
        <v>259</v>
      </c>
      <c r="J43" s="368" t="s">
        <v>259</v>
      </c>
      <c r="K43" s="368" t="s">
        <v>259</v>
      </c>
    </row>
    <row r="44" spans="2:14" x14ac:dyDescent="0.25">
      <c r="B44" s="368" t="s">
        <v>259</v>
      </c>
      <c r="C44" s="368" t="s">
        <v>259</v>
      </c>
      <c r="D44" s="368" t="s">
        <v>259</v>
      </c>
      <c r="E44" s="368" t="s">
        <v>259</v>
      </c>
      <c r="F44" s="368" t="s">
        <v>259</v>
      </c>
      <c r="G44" s="2383" t="s">
        <v>259</v>
      </c>
      <c r="H44" s="1597"/>
      <c r="I44" s="368" t="s">
        <v>259</v>
      </c>
      <c r="J44" s="368" t="s">
        <v>259</v>
      </c>
      <c r="K44" s="368" t="s">
        <v>259</v>
      </c>
    </row>
    <row r="45" spans="2:14" x14ac:dyDescent="0.25">
      <c r="B45" s="368" t="s">
        <v>259</v>
      </c>
      <c r="C45" s="368" t="s">
        <v>259</v>
      </c>
      <c r="D45" s="368" t="s">
        <v>259</v>
      </c>
      <c r="E45" s="368" t="s">
        <v>259</v>
      </c>
      <c r="F45" s="368" t="s">
        <v>259</v>
      </c>
      <c r="G45" s="2383" t="s">
        <v>259</v>
      </c>
      <c r="H45" s="1597"/>
      <c r="I45" s="368" t="s">
        <v>259</v>
      </c>
      <c r="J45" s="368" t="s">
        <v>259</v>
      </c>
      <c r="K45" s="368" t="s">
        <v>259</v>
      </c>
    </row>
    <row r="46" spans="2:14" x14ac:dyDescent="0.25">
      <c r="B46" s="393">
        <v>4832048</v>
      </c>
      <c r="C46" s="394">
        <v>39905</v>
      </c>
      <c r="D46" s="395" t="s">
        <v>45</v>
      </c>
      <c r="E46" s="396">
        <v>256</v>
      </c>
      <c r="F46" s="396">
        <v>1267</v>
      </c>
      <c r="G46" s="2383">
        <v>0</v>
      </c>
      <c r="H46" s="1597"/>
      <c r="I46" s="396">
        <v>4</v>
      </c>
      <c r="J46" s="397">
        <v>1</v>
      </c>
      <c r="K46" s="397">
        <v>0.74853210583626273</v>
      </c>
    </row>
    <row r="47" spans="2:14" x14ac:dyDescent="0.25">
      <c r="B47" s="393">
        <v>234894</v>
      </c>
      <c r="C47" s="394">
        <v>39827</v>
      </c>
      <c r="D47" s="395" t="s">
        <v>45</v>
      </c>
      <c r="E47" s="396">
        <v>257</v>
      </c>
      <c r="F47" s="396">
        <v>1314</v>
      </c>
      <c r="G47" s="2383">
        <v>0</v>
      </c>
      <c r="H47" s="1597"/>
      <c r="I47" s="396">
        <v>3</v>
      </c>
      <c r="J47" s="397">
        <v>1</v>
      </c>
      <c r="K47" s="397">
        <v>0.74853210583626273</v>
      </c>
    </row>
    <row r="48" spans="2:14" x14ac:dyDescent="0.25">
      <c r="B48" s="393">
        <v>32483209</v>
      </c>
      <c r="C48" s="394">
        <v>39883</v>
      </c>
      <c r="D48" s="395" t="s">
        <v>45</v>
      </c>
      <c r="E48" s="396">
        <v>258</v>
      </c>
      <c r="F48" s="396">
        <v>1344</v>
      </c>
      <c r="G48" s="2383">
        <v>0</v>
      </c>
      <c r="H48" s="1597"/>
      <c r="I48" s="396">
        <v>2</v>
      </c>
      <c r="J48" s="397">
        <v>1</v>
      </c>
      <c r="K48" s="397">
        <v>0.74853210583626273</v>
      </c>
    </row>
    <row r="49" spans="2:11" x14ac:dyDescent="0.25">
      <c r="B49" s="393">
        <v>8434230</v>
      </c>
      <c r="C49" s="394">
        <v>39849</v>
      </c>
      <c r="D49" s="395" t="s">
        <v>45</v>
      </c>
      <c r="E49" s="396">
        <v>259</v>
      </c>
      <c r="F49" s="396">
        <v>1376</v>
      </c>
      <c r="G49" s="2383">
        <v>0</v>
      </c>
      <c r="H49" s="1597"/>
      <c r="I49" s="396">
        <v>1</v>
      </c>
      <c r="J49" s="397">
        <v>1</v>
      </c>
      <c r="K49" s="397">
        <v>0.74853210583626273</v>
      </c>
    </row>
  </sheetData>
  <sheetProtection algorithmName="SHA-512" hashValue="bj3m6MyjAeMdKj3Rye9kwin+gwuD6rpW8qfCXIylyv7fPBHNQPYvc85TZZ0SryMdh45lokKdwHrrkM9tOi5O6Q==" saltValue="cUR9+tgMWxgAL6PrLFB8BQ==" spinCount="100000" sheet="1" objects="1" scenarios="1"/>
  <customSheetViews>
    <customSheetView guid="{6425AD40-BB5F-4DDC-B7E5-93EC90B05160}" showGridLines="0">
      <selection activeCell="F26" sqref="F26:M26"/>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F26" sqref="F26:M26"/>
      <pageMargins left="7.874015748031496E-2" right="7.874015748031496E-2" top="0.15748031496062992" bottom="0.31496062992125984" header="0.31496062992125984" footer="0.15748031496062992"/>
      <pageSetup paperSize="9" orientation="landscape" r:id="rId3"/>
    </customSheetView>
  </customSheetViews>
  <mergeCells count="38">
    <mergeCell ref="G48:H48"/>
    <mergeCell ref="G49:H49"/>
    <mergeCell ref="G43:H43"/>
    <mergeCell ref="G44:H44"/>
    <mergeCell ref="G45:H45"/>
    <mergeCell ref="G46:H46"/>
    <mergeCell ref="G47:H47"/>
    <mergeCell ref="G41:H41"/>
    <mergeCell ref="G42:H42"/>
    <mergeCell ref="G33:H33"/>
    <mergeCell ref="G34:H34"/>
    <mergeCell ref="G35:H35"/>
    <mergeCell ref="G36:H36"/>
    <mergeCell ref="G37:H37"/>
    <mergeCell ref="G40:H40"/>
    <mergeCell ref="G32:H32"/>
    <mergeCell ref="B26:L26"/>
    <mergeCell ref="G38:H38"/>
    <mergeCell ref="G39:H39"/>
    <mergeCell ref="G30:H30"/>
    <mergeCell ref="G29:H29"/>
    <mergeCell ref="G31:H31"/>
    <mergeCell ref="B17:E17"/>
    <mergeCell ref="H17:M17"/>
    <mergeCell ref="B18:E18"/>
    <mergeCell ref="H18:M18"/>
    <mergeCell ref="G28:H28"/>
    <mergeCell ref="B23:E23"/>
    <mergeCell ref="F23:M23"/>
    <mergeCell ref="B21:E21"/>
    <mergeCell ref="F21:M21"/>
    <mergeCell ref="B22:E22"/>
    <mergeCell ref="F22:M22"/>
    <mergeCell ref="K10:M10"/>
    <mergeCell ref="B15:E15"/>
    <mergeCell ref="H15:M15"/>
    <mergeCell ref="B16:E16"/>
    <mergeCell ref="H16:M16"/>
  </mergeCells>
  <hyperlinks>
    <hyperlink ref="K10" location="Inhalt!A1" display="Zurück zum Inhaltsverzeichnis" xr:uid="{00000000-0004-0000-3F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29"/>
  <dimension ref="A1:DI135"/>
  <sheetViews>
    <sheetView workbookViewId="0"/>
  </sheetViews>
  <sheetFormatPr baseColWidth="10" defaultColWidth="9.140625" defaultRowHeight="15" x14ac:dyDescent="0.25"/>
  <cols>
    <col min="2" max="2" width="6.140625" customWidth="1"/>
    <col min="3" max="113" width="1.140625" customWidth="1"/>
  </cols>
  <sheetData>
    <row r="1" spans="2:113" x14ac:dyDescent="0.25">
      <c r="B1" s="36"/>
    </row>
    <row r="2" spans="2:113" ht="18.75" x14ac:dyDescent="0.3">
      <c r="B2" s="3"/>
      <c r="C2" s="4"/>
      <c r="D2" s="4"/>
      <c r="E2" s="4"/>
      <c r="F2" s="4"/>
      <c r="G2" s="4"/>
    </row>
    <row r="3" spans="2:113" ht="18" x14ac:dyDescent="0.25">
      <c r="B3" s="62" t="s">
        <v>1239</v>
      </c>
      <c r="C3" s="74"/>
      <c r="D3" s="62"/>
      <c r="E3" s="74"/>
      <c r="F3" s="62"/>
      <c r="G3" s="62"/>
      <c r="H3" s="62"/>
      <c r="I3" s="74"/>
      <c r="J3" s="74"/>
      <c r="K3" s="74"/>
    </row>
    <row r="4" spans="2:113" ht="18" x14ac:dyDescent="0.25">
      <c r="B4" s="150" t="s">
        <v>722</v>
      </c>
      <c r="C4" s="74"/>
      <c r="D4" s="62"/>
      <c r="E4" s="62"/>
      <c r="F4" s="74"/>
      <c r="G4" s="74"/>
      <c r="H4" s="74"/>
      <c r="I4" s="74"/>
      <c r="J4" s="74"/>
      <c r="K4" s="153"/>
    </row>
    <row r="5" spans="2:113" ht="15.75" x14ac:dyDescent="0.25">
      <c r="B5" s="6"/>
      <c r="C5" s="74"/>
      <c r="D5" s="6"/>
      <c r="E5" s="6"/>
      <c r="F5" s="74"/>
      <c r="G5" s="74"/>
      <c r="H5" s="74"/>
      <c r="I5" s="74"/>
      <c r="J5" s="74"/>
      <c r="K5" s="153"/>
    </row>
    <row r="6" spans="2:113" ht="15.75" x14ac:dyDescent="0.25">
      <c r="B6" s="74"/>
      <c r="C6" s="74"/>
      <c r="D6" s="6"/>
      <c r="E6" s="6"/>
      <c r="F6" s="74"/>
      <c r="G6" s="74"/>
      <c r="H6" s="74"/>
      <c r="I6" s="74"/>
      <c r="J6" s="74"/>
      <c r="K6" s="44"/>
      <c r="L6" s="144"/>
    </row>
    <row r="7" spans="2:113" ht="15.75" x14ac:dyDescent="0.25">
      <c r="B7" s="206" t="s">
        <v>3448</v>
      </c>
      <c r="C7" s="77"/>
      <c r="D7" s="206"/>
      <c r="E7" s="206"/>
      <c r="F7" s="77"/>
      <c r="CM7" s="41"/>
      <c r="CN7" s="144"/>
    </row>
    <row r="8" spans="2:113" x14ac:dyDescent="0.25">
      <c r="B8" s="549" t="s">
        <v>3426</v>
      </c>
      <c r="C8" s="567"/>
      <c r="D8" s="568"/>
      <c r="E8" s="568"/>
      <c r="F8" s="567"/>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CM8" s="41" t="str">
        <f>Inhalt!$C$7</f>
        <v>V. OncoBox: N1.1.1 (231215)</v>
      </c>
      <c r="CN8" s="144"/>
    </row>
    <row r="9" spans="2:113" x14ac:dyDescent="0.25">
      <c r="B9" s="549"/>
      <c r="C9" s="549"/>
      <c r="D9" s="549"/>
      <c r="E9" s="549"/>
      <c r="F9" s="549"/>
      <c r="G9" s="549"/>
      <c r="H9" s="549"/>
      <c r="I9" s="549"/>
      <c r="J9" s="549"/>
      <c r="K9" s="549"/>
      <c r="L9" s="549"/>
      <c r="M9" s="549"/>
      <c r="N9" s="549"/>
      <c r="O9" s="549"/>
      <c r="P9" s="549"/>
      <c r="Q9" s="549"/>
      <c r="R9" s="549"/>
      <c r="S9" s="549"/>
      <c r="T9" s="549"/>
      <c r="U9" s="549"/>
      <c r="V9" s="549"/>
      <c r="W9" s="549"/>
      <c r="X9" s="549"/>
      <c r="Y9" s="549"/>
      <c r="Z9" s="549"/>
      <c r="AA9" s="549"/>
      <c r="AB9" s="549"/>
      <c r="AC9" s="549"/>
      <c r="AD9" s="549"/>
      <c r="AE9" s="549"/>
      <c r="AF9" s="549"/>
      <c r="AG9" s="549"/>
      <c r="AH9" s="549"/>
      <c r="AI9" s="549"/>
      <c r="AJ9" s="549"/>
      <c r="AK9" s="549"/>
      <c r="AL9" s="549"/>
      <c r="AM9" s="549"/>
      <c r="CM9" s="41" t="str">
        <f>Inhalt!$C$8</f>
        <v>V. Spezifikation: N1.1.1 (231215)</v>
      </c>
      <c r="CN9" s="144"/>
    </row>
    <row r="10" spans="2:113" ht="27" customHeight="1" x14ac:dyDescent="0.25">
      <c r="B10" s="549"/>
      <c r="C10" s="549"/>
      <c r="D10" s="549"/>
      <c r="E10" s="549"/>
      <c r="F10" s="549"/>
      <c r="G10" s="549"/>
      <c r="H10" s="549"/>
      <c r="I10" s="549"/>
      <c r="J10" s="549"/>
      <c r="K10" s="549"/>
      <c r="L10" s="549"/>
      <c r="M10" s="549"/>
      <c r="N10" s="549"/>
      <c r="O10" s="549"/>
      <c r="P10" s="549"/>
      <c r="Q10" s="549"/>
      <c r="R10" s="549"/>
      <c r="S10" s="549"/>
      <c r="T10" s="549"/>
      <c r="U10" s="549"/>
      <c r="V10" s="549"/>
      <c r="W10" s="549"/>
      <c r="X10" s="549"/>
      <c r="Y10" s="549"/>
      <c r="Z10" s="549"/>
      <c r="AA10" s="549"/>
      <c r="AB10" s="549"/>
      <c r="AC10" s="549"/>
      <c r="AD10" s="549"/>
      <c r="AE10" s="549"/>
      <c r="AF10" s="549"/>
      <c r="AG10" s="549"/>
      <c r="AH10" s="549"/>
      <c r="AI10" s="549"/>
      <c r="AJ10" s="549"/>
      <c r="AK10" s="549"/>
      <c r="AL10" s="549"/>
      <c r="AM10" s="549"/>
      <c r="CM10" s="1590" t="s">
        <v>1735</v>
      </c>
      <c r="CN10" s="1591"/>
      <c r="CO10" s="1591"/>
      <c r="CP10" s="1591"/>
      <c r="CQ10" s="1591"/>
      <c r="CR10" s="1591"/>
      <c r="CS10" s="1591"/>
      <c r="CT10" s="1591"/>
      <c r="CU10" s="1591"/>
      <c r="CV10" s="1591"/>
      <c r="CW10" s="1591"/>
      <c r="CX10" s="1591"/>
      <c r="CY10" s="1591"/>
      <c r="CZ10" s="1591"/>
      <c r="DA10" s="1591"/>
      <c r="DB10" s="1591"/>
      <c r="DC10" s="1591"/>
      <c r="DD10" s="1591"/>
      <c r="DE10" s="1591"/>
      <c r="DF10" s="1591"/>
      <c r="DG10" s="1591"/>
      <c r="DH10" s="2277"/>
      <c r="DI10" s="2277"/>
    </row>
    <row r="11" spans="2:113" ht="14.25" customHeight="1" x14ac:dyDescent="0.25">
      <c r="B11" s="549"/>
      <c r="C11" s="549"/>
      <c r="D11" s="549"/>
      <c r="E11" s="549"/>
      <c r="F11" s="549"/>
      <c r="G11" s="549"/>
      <c r="H11" s="549"/>
      <c r="I11" s="549"/>
      <c r="J11" s="549"/>
      <c r="K11" s="549"/>
      <c r="L11" s="549"/>
      <c r="M11" s="549"/>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49"/>
      <c r="AL11" s="549"/>
      <c r="AM11" s="549"/>
    </row>
    <row r="12" spans="2:113" ht="15" customHeight="1" x14ac:dyDescent="0.25">
      <c r="B12" s="549"/>
      <c r="C12" s="549"/>
      <c r="D12" s="549"/>
      <c r="E12" s="549"/>
      <c r="F12" s="549"/>
      <c r="G12" s="549"/>
      <c r="H12" s="549"/>
      <c r="I12" s="549"/>
      <c r="J12" s="549"/>
      <c r="K12" s="549"/>
      <c r="L12" s="549"/>
      <c r="M12" s="549"/>
      <c r="N12" s="549"/>
      <c r="O12" s="549"/>
      <c r="P12" s="549"/>
      <c r="Q12" s="549"/>
      <c r="R12" s="549"/>
      <c r="S12" s="549"/>
      <c r="T12" s="549"/>
      <c r="U12" s="549"/>
      <c r="V12" s="549"/>
      <c r="W12" s="549"/>
      <c r="X12" s="549"/>
      <c r="Y12" s="549"/>
      <c r="Z12" s="549"/>
      <c r="AA12" s="549"/>
      <c r="AB12" s="569"/>
      <c r="AC12" s="569"/>
      <c r="AD12" s="569"/>
      <c r="AE12" s="549"/>
      <c r="AF12" s="549"/>
      <c r="AG12" s="549"/>
      <c r="AH12" s="549"/>
      <c r="AI12" s="549"/>
      <c r="AJ12" s="549"/>
      <c r="AK12" s="549"/>
      <c r="AL12" s="549"/>
      <c r="AM12" s="549"/>
    </row>
    <row r="13" spans="2:113" x14ac:dyDescent="0.25">
      <c r="B13" s="2385" t="s">
        <v>896</v>
      </c>
      <c r="C13" s="2385"/>
      <c r="D13" s="2385"/>
      <c r="E13" s="2385"/>
      <c r="F13" s="2385"/>
      <c r="G13" s="2385"/>
      <c r="H13" s="2385"/>
      <c r="I13" s="2385"/>
      <c r="J13" s="2385"/>
      <c r="K13" s="2385"/>
      <c r="L13" s="2385"/>
      <c r="M13" s="2385"/>
      <c r="N13" s="2385"/>
      <c r="O13" s="569"/>
      <c r="P13" s="549"/>
      <c r="Q13" s="549" t="s">
        <v>915</v>
      </c>
      <c r="R13" s="569"/>
      <c r="S13" s="549"/>
      <c r="T13" s="549"/>
      <c r="U13" s="549"/>
      <c r="V13" s="549"/>
      <c r="W13" s="549"/>
      <c r="X13" s="549"/>
      <c r="Y13" s="569"/>
      <c r="Z13" s="569"/>
      <c r="AA13" s="569"/>
      <c r="AB13" s="570"/>
      <c r="AC13" s="570"/>
      <c r="AD13" s="570"/>
      <c r="AE13" s="549"/>
      <c r="AF13" s="549"/>
      <c r="AG13" s="570"/>
      <c r="AH13" s="549"/>
      <c r="AI13" s="549"/>
      <c r="AJ13" s="549"/>
      <c r="AK13" s="549"/>
      <c r="AL13" s="549"/>
      <c r="AM13" s="549"/>
    </row>
    <row r="14" spans="2:113" x14ac:dyDescent="0.25">
      <c r="B14" s="571" t="s">
        <v>984</v>
      </c>
      <c r="C14" s="571"/>
      <c r="D14" s="571"/>
      <c r="E14" s="571"/>
      <c r="F14" s="571"/>
      <c r="G14" s="571"/>
      <c r="H14" s="571"/>
      <c r="I14" s="571"/>
      <c r="J14" s="569"/>
      <c r="K14" s="549"/>
      <c r="L14" s="549"/>
      <c r="M14" s="569"/>
      <c r="N14" s="549"/>
      <c r="O14" s="569"/>
      <c r="P14" s="549"/>
      <c r="Q14" s="549" t="s">
        <v>916</v>
      </c>
      <c r="R14" s="569"/>
      <c r="S14" s="549"/>
      <c r="T14" s="549"/>
      <c r="U14" s="549"/>
      <c r="V14" s="570"/>
      <c r="W14" s="570"/>
      <c r="X14" s="569"/>
      <c r="Y14" s="570"/>
      <c r="Z14" s="570"/>
      <c r="AA14" s="570"/>
      <c r="AB14" s="570"/>
      <c r="AC14" s="570"/>
      <c r="AD14" s="570"/>
      <c r="AE14" s="549"/>
      <c r="AF14" s="549"/>
      <c r="AG14" s="570"/>
      <c r="AH14" s="549"/>
      <c r="AI14" s="549"/>
      <c r="AJ14" s="549"/>
      <c r="AK14" s="549"/>
      <c r="AL14" s="549"/>
      <c r="AM14" s="549"/>
    </row>
    <row r="15" spans="2:113" x14ac:dyDescent="0.25">
      <c r="B15" s="571" t="s">
        <v>3407</v>
      </c>
      <c r="C15" s="571"/>
      <c r="D15" s="571"/>
      <c r="E15" s="571"/>
      <c r="F15" s="571"/>
      <c r="G15" s="571"/>
      <c r="H15" s="571"/>
      <c r="I15" s="571"/>
      <c r="J15" s="569"/>
      <c r="K15" s="549"/>
      <c r="L15" s="549"/>
      <c r="M15" s="569"/>
      <c r="N15" s="549"/>
      <c r="O15" s="569"/>
      <c r="P15" s="549"/>
      <c r="Q15" s="549" t="s">
        <v>953</v>
      </c>
      <c r="R15" s="569"/>
      <c r="S15" s="549"/>
      <c r="T15" s="549"/>
      <c r="U15" s="549"/>
      <c r="V15" s="570"/>
      <c r="W15" s="570"/>
      <c r="X15" s="569"/>
      <c r="Y15" s="570"/>
      <c r="Z15" s="570"/>
      <c r="AA15" s="570"/>
      <c r="AB15" s="570"/>
      <c r="AC15" s="570"/>
      <c r="AD15" s="570"/>
      <c r="AE15" s="549"/>
      <c r="AF15" s="549"/>
      <c r="AG15" s="570"/>
      <c r="AH15" s="549"/>
      <c r="AI15" s="549"/>
      <c r="AJ15" s="549"/>
      <c r="AK15" s="549"/>
      <c r="AL15" s="549"/>
      <c r="AM15" s="549"/>
    </row>
    <row r="16" spans="2:113" hidden="1" x14ac:dyDescent="0.25">
      <c r="B16" s="573" t="s">
        <v>898</v>
      </c>
      <c r="C16" s="574"/>
      <c r="D16" s="574"/>
      <c r="E16" s="574"/>
      <c r="F16" s="574"/>
      <c r="G16" s="574"/>
      <c r="H16" s="574"/>
      <c r="I16" s="574"/>
      <c r="J16" s="575"/>
      <c r="K16" s="576"/>
      <c r="L16" s="576"/>
      <c r="M16" s="575"/>
      <c r="N16" s="576"/>
      <c r="O16" s="576"/>
      <c r="P16" s="576"/>
      <c r="Q16" s="576" t="s">
        <v>951</v>
      </c>
      <c r="R16" s="576"/>
      <c r="S16" s="576"/>
      <c r="T16" s="576"/>
      <c r="U16" s="576"/>
      <c r="V16" s="577"/>
      <c r="W16" s="577"/>
      <c r="X16" s="575"/>
      <c r="Y16" s="577"/>
      <c r="Z16" s="577"/>
      <c r="AA16" s="572"/>
      <c r="AB16" s="572"/>
      <c r="AC16" s="572"/>
      <c r="AD16" s="572"/>
      <c r="AE16" s="572"/>
      <c r="AF16" s="570"/>
      <c r="AG16" s="549"/>
      <c r="AH16" s="549"/>
      <c r="AI16" s="549"/>
      <c r="AJ16" s="549"/>
      <c r="AK16" s="549"/>
      <c r="AL16" s="549"/>
      <c r="AM16" s="549"/>
    </row>
    <row r="17" spans="1:32" ht="3" customHeight="1" x14ac:dyDescent="0.25">
      <c r="V17" s="144"/>
      <c r="W17" s="144"/>
      <c r="Y17" s="144"/>
      <c r="Z17" s="144"/>
      <c r="AA17" s="144"/>
      <c r="AB17" s="144"/>
      <c r="AC17" s="144"/>
      <c r="AD17" s="144"/>
      <c r="AE17" s="144"/>
      <c r="AF17" s="144"/>
    </row>
    <row r="18" spans="1:32" ht="3" customHeight="1" x14ac:dyDescent="0.25">
      <c r="A18" s="2355"/>
      <c r="B18" s="2349"/>
      <c r="C18" s="18"/>
      <c r="D18" s="18"/>
      <c r="E18" s="18"/>
      <c r="F18" s="18"/>
      <c r="G18" s="18"/>
      <c r="H18" s="18"/>
    </row>
    <row r="19" spans="1:32" ht="3" customHeight="1" x14ac:dyDescent="0.25">
      <c r="A19" s="2355"/>
      <c r="B19" s="2349"/>
      <c r="C19" s="18"/>
      <c r="D19" s="18"/>
      <c r="E19" s="18"/>
      <c r="F19" s="18"/>
      <c r="G19" s="18"/>
      <c r="H19" s="18"/>
    </row>
    <row r="20" spans="1:32" ht="3" customHeight="1" x14ac:dyDescent="0.25">
      <c r="A20" s="2355"/>
      <c r="B20" s="2349"/>
      <c r="C20" s="18"/>
      <c r="D20" s="18"/>
      <c r="E20" s="18"/>
      <c r="F20" s="18"/>
      <c r="G20" s="18"/>
      <c r="H20" s="18"/>
    </row>
    <row r="21" spans="1:32" ht="3" customHeight="1" x14ac:dyDescent="0.25">
      <c r="A21" s="2355"/>
      <c r="B21" s="2349"/>
      <c r="C21" s="18"/>
      <c r="D21" s="18"/>
      <c r="E21" s="18"/>
      <c r="F21" s="18"/>
      <c r="G21" s="18"/>
      <c r="H21" s="18"/>
    </row>
    <row r="22" spans="1:32" ht="3" customHeight="1" x14ac:dyDescent="0.25">
      <c r="A22" s="2355"/>
      <c r="B22" s="2349"/>
      <c r="C22" s="18"/>
      <c r="D22" s="18"/>
      <c r="E22" s="18"/>
      <c r="F22" s="18"/>
      <c r="G22" s="18"/>
      <c r="H22" s="18"/>
    </row>
    <row r="23" spans="1:32" ht="3" customHeight="1" x14ac:dyDescent="0.25">
      <c r="A23" s="2355"/>
      <c r="B23" s="2349"/>
      <c r="C23" s="18"/>
      <c r="D23" s="18"/>
      <c r="E23" s="18"/>
      <c r="F23" s="18"/>
      <c r="G23" s="18"/>
      <c r="H23" s="18"/>
    </row>
    <row r="24" spans="1:32" ht="3" customHeight="1" x14ac:dyDescent="0.25">
      <c r="A24" s="2355"/>
      <c r="B24" s="2349"/>
      <c r="C24" s="18"/>
      <c r="D24" s="18"/>
      <c r="E24" s="18"/>
      <c r="F24" s="18"/>
      <c r="G24" s="18"/>
      <c r="H24" s="18"/>
    </row>
    <row r="25" spans="1:32" ht="3" customHeight="1" x14ac:dyDescent="0.25">
      <c r="A25" s="2355"/>
      <c r="B25" s="2349"/>
      <c r="C25" s="18"/>
      <c r="D25" s="18"/>
      <c r="E25" s="18"/>
      <c r="F25" s="18"/>
      <c r="G25" s="18"/>
      <c r="H25" s="18"/>
    </row>
    <row r="26" spans="1:32" ht="3" customHeight="1" x14ac:dyDescent="0.25">
      <c r="A26" s="2355"/>
      <c r="B26" s="2349"/>
      <c r="C26" s="18"/>
      <c r="D26" s="18"/>
      <c r="E26" s="18"/>
      <c r="F26" s="18"/>
      <c r="G26" s="18"/>
      <c r="H26" s="18"/>
    </row>
    <row r="27" spans="1:32" ht="3" customHeight="1" x14ac:dyDescent="0.25">
      <c r="A27" s="2355"/>
      <c r="B27" s="2349"/>
      <c r="C27" s="18"/>
      <c r="D27" s="18"/>
      <c r="E27" s="18"/>
      <c r="F27" s="18"/>
      <c r="G27" s="18"/>
      <c r="H27" s="18"/>
    </row>
    <row r="28" spans="1:32" ht="3" customHeight="1" x14ac:dyDescent="0.25">
      <c r="A28" s="2355"/>
      <c r="B28" s="2349"/>
      <c r="C28" s="18"/>
      <c r="D28" s="18"/>
      <c r="E28" s="18"/>
      <c r="F28" s="18"/>
      <c r="G28" s="18"/>
      <c r="H28" s="18"/>
    </row>
    <row r="29" spans="1:32" ht="3" customHeight="1" x14ac:dyDescent="0.25">
      <c r="A29" s="2355"/>
      <c r="B29" s="2349"/>
      <c r="C29" s="18"/>
      <c r="D29" s="18"/>
      <c r="E29" s="18"/>
      <c r="F29" s="18"/>
      <c r="G29" s="18"/>
      <c r="H29" s="18"/>
    </row>
    <row r="30" spans="1:32" ht="3" customHeight="1" x14ac:dyDescent="0.25">
      <c r="A30" s="2355"/>
      <c r="B30" s="2349"/>
      <c r="C30" s="18"/>
      <c r="D30" s="18"/>
      <c r="E30" s="18"/>
      <c r="F30" s="18"/>
      <c r="G30" s="18"/>
      <c r="H30" s="18"/>
    </row>
    <row r="31" spans="1:32" ht="3" customHeight="1" x14ac:dyDescent="0.25">
      <c r="A31" s="2355"/>
      <c r="B31" s="2349"/>
      <c r="C31" s="18"/>
      <c r="D31" s="18"/>
      <c r="E31" s="18"/>
      <c r="F31" s="18"/>
      <c r="G31" s="18"/>
      <c r="H31" s="18"/>
    </row>
    <row r="32" spans="1:32" ht="3" customHeight="1" x14ac:dyDescent="0.25">
      <c r="A32" s="2355"/>
      <c r="B32" s="2349"/>
      <c r="C32" s="18"/>
      <c r="D32" s="18"/>
      <c r="E32" s="18"/>
      <c r="F32" s="18"/>
      <c r="G32" s="18"/>
      <c r="H32" s="18"/>
    </row>
    <row r="33" spans="1:8" ht="3" customHeight="1" x14ac:dyDescent="0.25">
      <c r="A33" s="2355"/>
      <c r="B33" s="2349"/>
      <c r="C33" s="18"/>
      <c r="D33" s="18"/>
      <c r="E33" s="18"/>
      <c r="F33" s="18"/>
      <c r="G33" s="18"/>
      <c r="H33" s="18"/>
    </row>
    <row r="34" spans="1:8" ht="3" customHeight="1" x14ac:dyDescent="0.25">
      <c r="A34" s="2355"/>
      <c r="B34" s="2349"/>
      <c r="C34" s="18"/>
      <c r="D34" s="18"/>
      <c r="E34" s="18"/>
      <c r="F34" s="18"/>
      <c r="G34" s="18"/>
      <c r="H34" s="18"/>
    </row>
    <row r="35" spans="1:8" ht="3" customHeight="1" x14ac:dyDescent="0.25">
      <c r="A35" s="2355"/>
      <c r="B35" s="2349"/>
      <c r="C35" s="18"/>
      <c r="D35" s="18"/>
      <c r="E35" s="18"/>
      <c r="F35" s="18"/>
      <c r="G35" s="18"/>
      <c r="H35" s="18"/>
    </row>
    <row r="36" spans="1:8" ht="3" customHeight="1" x14ac:dyDescent="0.25">
      <c r="A36" s="2355"/>
      <c r="B36" s="2349"/>
      <c r="C36" s="18"/>
      <c r="D36" s="18"/>
      <c r="E36" s="18"/>
      <c r="F36" s="18"/>
      <c r="G36" s="18"/>
      <c r="H36" s="18"/>
    </row>
    <row r="37" spans="1:8" ht="3" customHeight="1" x14ac:dyDescent="0.25">
      <c r="A37" s="2355"/>
      <c r="B37" s="2349"/>
      <c r="C37" s="18"/>
      <c r="D37" s="18"/>
      <c r="E37" s="18"/>
      <c r="F37" s="18"/>
      <c r="G37" s="18"/>
      <c r="H37" s="18"/>
    </row>
    <row r="38" spans="1:8" ht="3" customHeight="1" x14ac:dyDescent="0.25">
      <c r="A38" s="2355"/>
      <c r="B38" s="2349"/>
      <c r="C38" s="18"/>
      <c r="D38" s="18"/>
      <c r="E38" s="18"/>
      <c r="F38" s="18"/>
      <c r="G38" s="18"/>
      <c r="H38" s="18"/>
    </row>
    <row r="39" spans="1:8" ht="3" customHeight="1" x14ac:dyDescent="0.25">
      <c r="A39" s="2355"/>
      <c r="B39" s="2349"/>
      <c r="C39" s="18"/>
      <c r="D39" s="18"/>
      <c r="E39" s="18"/>
      <c r="F39" s="18"/>
      <c r="G39" s="18"/>
      <c r="H39" s="18"/>
    </row>
    <row r="40" spans="1:8" ht="3" customHeight="1" x14ac:dyDescent="0.25">
      <c r="A40" s="2355"/>
      <c r="B40" s="2349"/>
      <c r="C40" s="18"/>
      <c r="D40" s="18"/>
      <c r="E40" s="18"/>
      <c r="F40" s="18"/>
      <c r="G40" s="18"/>
      <c r="H40" s="18"/>
    </row>
    <row r="41" spans="1:8" ht="3" customHeight="1" x14ac:dyDescent="0.25">
      <c r="A41" s="2355"/>
      <c r="B41" s="2349"/>
      <c r="C41" s="18"/>
      <c r="D41" s="18"/>
      <c r="E41" s="18"/>
      <c r="F41" s="18"/>
      <c r="G41" s="18"/>
      <c r="H41" s="18"/>
    </row>
    <row r="42" spans="1:8" ht="3" customHeight="1" x14ac:dyDescent="0.25">
      <c r="A42" s="2355"/>
      <c r="B42" s="2349"/>
      <c r="C42" s="18"/>
      <c r="D42" s="18"/>
      <c r="E42" s="18"/>
      <c r="F42" s="18"/>
      <c r="G42" s="18"/>
      <c r="H42" s="18"/>
    </row>
    <row r="43" spans="1:8" ht="3" customHeight="1" x14ac:dyDescent="0.25">
      <c r="A43" s="2355"/>
      <c r="B43" s="2349"/>
      <c r="C43" s="18"/>
      <c r="D43" s="18"/>
      <c r="E43" s="18"/>
      <c r="F43" s="18"/>
      <c r="G43" s="18"/>
      <c r="H43" s="18"/>
    </row>
    <row r="44" spans="1:8" ht="3" customHeight="1" x14ac:dyDescent="0.25">
      <c r="A44" s="2355"/>
      <c r="B44" s="2349"/>
      <c r="C44" s="18"/>
      <c r="D44" s="18"/>
      <c r="E44" s="18"/>
      <c r="F44" s="18"/>
      <c r="G44" s="18"/>
      <c r="H44" s="18"/>
    </row>
    <row r="45" spans="1:8" ht="3" customHeight="1" x14ac:dyDescent="0.25">
      <c r="A45" s="2355"/>
      <c r="B45" s="2349"/>
      <c r="C45" s="18"/>
      <c r="D45" s="18"/>
      <c r="E45" s="18"/>
      <c r="F45" s="18"/>
      <c r="G45" s="18"/>
      <c r="H45" s="18"/>
    </row>
    <row r="46" spans="1:8" ht="3" customHeight="1" x14ac:dyDescent="0.25">
      <c r="A46" s="2355"/>
      <c r="B46" s="2349"/>
      <c r="C46" s="18"/>
      <c r="D46" s="18"/>
      <c r="E46" s="18"/>
      <c r="F46" s="18"/>
      <c r="G46" s="18"/>
      <c r="H46" s="18"/>
    </row>
    <row r="47" spans="1:8" ht="3" customHeight="1" x14ac:dyDescent="0.25">
      <c r="A47" s="2355"/>
      <c r="B47" s="2349"/>
      <c r="C47" s="18"/>
      <c r="D47" s="18"/>
      <c r="E47" s="18"/>
      <c r="F47" s="18"/>
      <c r="G47" s="18"/>
      <c r="H47" s="18"/>
    </row>
    <row r="48" spans="1:8" ht="3" customHeight="1" x14ac:dyDescent="0.25">
      <c r="A48" s="2355"/>
      <c r="B48" s="2349"/>
      <c r="C48" s="18"/>
      <c r="D48" s="18"/>
      <c r="E48" s="18"/>
      <c r="F48" s="18"/>
      <c r="G48" s="18"/>
      <c r="H48" s="18"/>
    </row>
    <row r="49" spans="1:8" ht="3" customHeight="1" x14ac:dyDescent="0.25">
      <c r="A49" s="2355"/>
      <c r="B49" s="2349"/>
      <c r="C49" s="18"/>
      <c r="D49" s="18"/>
      <c r="E49" s="18"/>
      <c r="F49" s="18"/>
      <c r="G49" s="18"/>
      <c r="H49" s="18"/>
    </row>
    <row r="50" spans="1:8" ht="3" customHeight="1" x14ac:dyDescent="0.25">
      <c r="A50" s="2355"/>
      <c r="B50" s="2349"/>
      <c r="C50" s="18"/>
      <c r="D50" s="18"/>
      <c r="E50" s="18"/>
      <c r="F50" s="18"/>
      <c r="G50" s="18"/>
      <c r="H50" s="18"/>
    </row>
    <row r="51" spans="1:8" ht="3" customHeight="1" x14ac:dyDescent="0.25">
      <c r="A51" s="2355"/>
      <c r="B51" s="2349"/>
      <c r="C51" s="18"/>
      <c r="D51" s="18"/>
      <c r="E51" s="18"/>
      <c r="F51" s="18"/>
      <c r="G51" s="18"/>
      <c r="H51" s="18"/>
    </row>
    <row r="52" spans="1:8" ht="3" customHeight="1" x14ac:dyDescent="0.25">
      <c r="A52" s="2355"/>
      <c r="B52" s="2349"/>
      <c r="C52" s="18"/>
      <c r="D52" s="18"/>
      <c r="E52" s="18"/>
      <c r="F52" s="18"/>
      <c r="G52" s="18"/>
      <c r="H52" s="18"/>
    </row>
    <row r="53" spans="1:8" ht="3" customHeight="1" x14ac:dyDescent="0.25">
      <c r="A53" s="2355"/>
      <c r="B53" s="2349"/>
      <c r="C53" s="18"/>
      <c r="D53" s="18"/>
      <c r="E53" s="18"/>
      <c r="F53" s="18"/>
      <c r="G53" s="18"/>
      <c r="H53" s="18"/>
    </row>
    <row r="54" spans="1:8" ht="3" customHeight="1" x14ac:dyDescent="0.25">
      <c r="A54" s="2355"/>
      <c r="B54" s="2349"/>
      <c r="C54" s="18"/>
      <c r="D54" s="18"/>
      <c r="E54" s="18"/>
      <c r="F54" s="18"/>
      <c r="G54" s="18"/>
      <c r="H54" s="18"/>
    </row>
    <row r="55" spans="1:8" ht="3" customHeight="1" x14ac:dyDescent="0.25">
      <c r="A55" s="2355"/>
      <c r="B55" s="2349"/>
      <c r="C55" s="18"/>
      <c r="D55" s="18"/>
      <c r="E55" s="18"/>
      <c r="F55" s="18"/>
      <c r="G55" s="18"/>
      <c r="H55" s="18"/>
    </row>
    <row r="56" spans="1:8" ht="3" customHeight="1" x14ac:dyDescent="0.25">
      <c r="A56" s="2355"/>
      <c r="B56" s="2349"/>
      <c r="C56" s="18"/>
      <c r="D56" s="18"/>
      <c r="E56" s="18"/>
      <c r="F56" s="18"/>
      <c r="G56" s="18"/>
      <c r="H56" s="18"/>
    </row>
    <row r="57" spans="1:8" ht="3" customHeight="1" x14ac:dyDescent="0.25">
      <c r="A57" s="2355"/>
      <c r="B57" s="2349"/>
      <c r="C57" s="18"/>
      <c r="D57" s="18"/>
      <c r="E57" s="18"/>
      <c r="F57" s="18"/>
      <c r="G57" s="18"/>
      <c r="H57" s="18"/>
    </row>
    <row r="58" spans="1:8" ht="3" customHeight="1" x14ac:dyDescent="0.25">
      <c r="A58" s="2355"/>
      <c r="B58" s="2349"/>
      <c r="C58" s="18"/>
      <c r="D58" s="18"/>
      <c r="E58" s="18"/>
      <c r="F58" s="18"/>
      <c r="G58" s="18"/>
      <c r="H58" s="18"/>
    </row>
    <row r="59" spans="1:8" ht="2.4500000000000002" customHeight="1" x14ac:dyDescent="0.25">
      <c r="A59" s="2355"/>
      <c r="B59" s="2349"/>
      <c r="C59" s="18"/>
      <c r="D59" s="18"/>
      <c r="E59" s="18"/>
      <c r="F59" s="18"/>
      <c r="G59" s="18"/>
      <c r="H59" s="18"/>
    </row>
    <row r="60" spans="1:8" ht="3" customHeight="1" x14ac:dyDescent="0.25">
      <c r="A60" s="2355"/>
      <c r="B60" s="2349"/>
      <c r="C60" s="18"/>
      <c r="D60" s="18"/>
      <c r="E60" s="18"/>
      <c r="F60" s="18"/>
      <c r="G60" s="18"/>
      <c r="H60" s="18"/>
    </row>
    <row r="61" spans="1:8" ht="3" customHeight="1" x14ac:dyDescent="0.25">
      <c r="A61" s="2355"/>
      <c r="B61" s="2349"/>
      <c r="C61" s="18"/>
      <c r="D61" s="18"/>
      <c r="E61" s="18"/>
      <c r="F61" s="18"/>
      <c r="G61" s="18"/>
      <c r="H61" s="18"/>
    </row>
    <row r="62" spans="1:8" ht="3" customHeight="1" x14ac:dyDescent="0.25">
      <c r="A62" s="2355"/>
      <c r="B62" s="2349"/>
      <c r="C62" s="18"/>
      <c r="D62" s="18"/>
      <c r="E62" s="18"/>
      <c r="F62" s="18"/>
      <c r="G62" s="18"/>
      <c r="H62" s="18"/>
    </row>
    <row r="63" spans="1:8" ht="3" customHeight="1" x14ac:dyDescent="0.25">
      <c r="A63" s="2355"/>
      <c r="B63" s="2349"/>
      <c r="C63" s="18"/>
      <c r="D63" s="18"/>
      <c r="E63" s="18"/>
      <c r="F63" s="18"/>
      <c r="G63" s="18"/>
      <c r="H63" s="18"/>
    </row>
    <row r="64" spans="1:8" ht="3" customHeight="1" x14ac:dyDescent="0.25">
      <c r="A64" s="2355"/>
      <c r="B64" s="2349"/>
      <c r="C64" s="18"/>
      <c r="D64" s="18"/>
      <c r="E64" s="18"/>
      <c r="F64" s="18"/>
      <c r="G64" s="18"/>
      <c r="H64" s="18"/>
    </row>
    <row r="65" spans="1:34" ht="3" customHeight="1" x14ac:dyDescent="0.25">
      <c r="A65" s="2355"/>
      <c r="B65" s="2349"/>
      <c r="C65" s="18"/>
      <c r="D65" s="18"/>
      <c r="E65" s="18"/>
      <c r="F65" s="18"/>
      <c r="G65" s="18"/>
      <c r="H65" s="18"/>
    </row>
    <row r="66" spans="1:34" ht="3" customHeight="1" x14ac:dyDescent="0.25">
      <c r="A66" s="2355"/>
      <c r="B66" s="2349"/>
      <c r="C66" s="18"/>
      <c r="D66" s="18"/>
      <c r="E66" s="18"/>
      <c r="F66" s="18"/>
      <c r="G66" s="18"/>
      <c r="H66" s="18"/>
    </row>
    <row r="67" spans="1:34" ht="3" customHeight="1" x14ac:dyDescent="0.25">
      <c r="A67" s="2355"/>
      <c r="B67" s="2349"/>
      <c r="C67" s="18"/>
      <c r="D67" s="18"/>
      <c r="E67" s="18"/>
      <c r="F67" s="18"/>
      <c r="G67" s="18"/>
      <c r="H67" s="18"/>
    </row>
    <row r="68" spans="1:34" ht="3" customHeight="1" x14ac:dyDescent="0.25">
      <c r="A68" s="2355"/>
      <c r="B68" s="2349"/>
      <c r="C68" s="18"/>
      <c r="D68" s="18"/>
      <c r="E68" s="18"/>
      <c r="F68" s="18"/>
      <c r="G68" s="18"/>
      <c r="H68" s="18"/>
    </row>
    <row r="69" spans="1:34" ht="3" customHeight="1" x14ac:dyDescent="0.25">
      <c r="A69" s="2355"/>
      <c r="B69" s="2349"/>
      <c r="C69" s="18"/>
      <c r="D69" s="18"/>
      <c r="E69" s="18"/>
      <c r="F69" s="18"/>
      <c r="G69" s="18"/>
      <c r="H69" s="18"/>
    </row>
    <row r="70" spans="1:34" ht="3" customHeight="1" x14ac:dyDescent="0.25">
      <c r="A70" s="2355"/>
      <c r="B70" s="2349"/>
      <c r="C70" s="18"/>
      <c r="D70" s="18"/>
      <c r="E70" s="18"/>
      <c r="F70" s="18"/>
      <c r="G70" s="18"/>
      <c r="H70" s="18"/>
    </row>
    <row r="71" spans="1:34" ht="3" customHeight="1" x14ac:dyDescent="0.25">
      <c r="A71" s="2355"/>
      <c r="B71" s="2349"/>
      <c r="C71" s="18"/>
      <c r="D71" s="18"/>
      <c r="E71" s="18"/>
      <c r="F71" s="18"/>
      <c r="G71" s="18"/>
      <c r="H71" s="18"/>
    </row>
    <row r="72" spans="1:34" ht="3" customHeight="1" x14ac:dyDescent="0.25">
      <c r="A72" s="2355"/>
      <c r="B72" s="2349"/>
      <c r="C72" s="18"/>
      <c r="D72" s="18"/>
      <c r="E72" s="18"/>
      <c r="F72" s="18"/>
      <c r="G72" s="18"/>
      <c r="H72" s="18"/>
    </row>
    <row r="73" spans="1:34" ht="3" customHeight="1" x14ac:dyDescent="0.25">
      <c r="A73" s="2355"/>
      <c r="B73" s="2349"/>
      <c r="C73" s="18"/>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row>
    <row r="74" spans="1:34" ht="3" customHeight="1" x14ac:dyDescent="0.25">
      <c r="A74" s="2355"/>
      <c r="B74" s="2349"/>
      <c r="C74" s="18"/>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row>
    <row r="75" spans="1:34" ht="3" customHeight="1" x14ac:dyDescent="0.25">
      <c r="A75" s="2355"/>
      <c r="B75" s="2349"/>
      <c r="C75" s="18"/>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1:34" ht="3" customHeight="1" x14ac:dyDescent="0.25">
      <c r="A76" s="2355"/>
      <c r="B76" s="2349"/>
      <c r="C76" s="18"/>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1:34" ht="3" customHeight="1" x14ac:dyDescent="0.25">
      <c r="A77" s="2355"/>
      <c r="B77" s="2349"/>
      <c r="C77" s="18"/>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1:34" ht="3" customHeight="1" x14ac:dyDescent="0.25">
      <c r="A78" s="2355"/>
      <c r="B78" s="2349"/>
      <c r="C78" s="18"/>
      <c r="D78" s="18"/>
      <c r="E78" s="18"/>
      <c r="F78" s="18"/>
      <c r="G78" s="18"/>
      <c r="H78" s="18"/>
    </row>
    <row r="79" spans="1:34" ht="3" customHeight="1" x14ac:dyDescent="0.25">
      <c r="A79" s="2355"/>
      <c r="B79" s="2349"/>
      <c r="C79" s="18"/>
      <c r="D79" s="18"/>
      <c r="E79" s="18"/>
      <c r="F79" s="18"/>
      <c r="G79" s="18"/>
      <c r="H79" s="18"/>
    </row>
    <row r="80" spans="1:34" ht="3" customHeight="1" x14ac:dyDescent="0.25">
      <c r="A80" s="2355"/>
      <c r="B80" s="2349"/>
      <c r="C80" s="18"/>
      <c r="D80" s="18"/>
      <c r="E80" s="18"/>
      <c r="F80" s="18"/>
      <c r="G80" s="18"/>
      <c r="H80" s="18"/>
    </row>
    <row r="81" spans="1:113" ht="3" customHeight="1" x14ac:dyDescent="0.25">
      <c r="A81" s="2355"/>
      <c r="B81" s="2349"/>
      <c r="C81" s="18"/>
      <c r="D81" s="18"/>
      <c r="E81" s="18"/>
      <c r="F81" s="18"/>
      <c r="G81" s="18"/>
      <c r="H81" s="18"/>
    </row>
    <row r="82" spans="1:113" ht="3" customHeight="1" x14ac:dyDescent="0.25">
      <c r="A82" s="2355"/>
      <c r="B82" s="2349"/>
      <c r="C82" s="18"/>
      <c r="D82" s="18"/>
      <c r="E82" s="18"/>
      <c r="F82" s="18"/>
      <c r="G82" s="18"/>
      <c r="H82" s="18"/>
    </row>
    <row r="83" spans="1:113" ht="3" customHeight="1" x14ac:dyDescent="0.25">
      <c r="A83" s="2355"/>
      <c r="B83" s="2349"/>
      <c r="C83" s="18"/>
      <c r="D83" s="2126"/>
      <c r="E83" s="2126"/>
      <c r="F83" s="2126"/>
      <c r="G83" s="2126"/>
      <c r="H83" s="2126"/>
      <c r="I83" s="2126"/>
      <c r="J83" s="2126"/>
      <c r="K83" s="2126"/>
      <c r="L83" s="2126"/>
      <c r="M83" s="2126"/>
      <c r="N83" s="2126"/>
      <c r="O83" s="2126"/>
      <c r="P83" s="2126"/>
      <c r="Q83" s="2126"/>
      <c r="R83" s="2126"/>
      <c r="S83" s="2126"/>
      <c r="T83" s="2126"/>
      <c r="U83" s="2126"/>
      <c r="V83" s="2126"/>
      <c r="W83" s="2126"/>
      <c r="X83" s="2126"/>
      <c r="Y83" s="2126"/>
      <c r="Z83" s="2126"/>
      <c r="AA83" s="2126"/>
      <c r="AB83" s="2126"/>
      <c r="AC83" s="2126"/>
      <c r="AD83" s="2126"/>
      <c r="AE83" s="2126"/>
      <c r="AF83" s="2126"/>
      <c r="AG83" s="2354"/>
      <c r="AH83" s="2354"/>
      <c r="AI83" s="2354"/>
      <c r="AJ83" s="2354"/>
      <c r="AK83" s="2354"/>
      <c r="AL83" s="2354"/>
      <c r="AM83" s="2354"/>
      <c r="AN83" s="2354"/>
      <c r="AO83" s="2354"/>
      <c r="AP83" s="2350"/>
      <c r="AQ83" s="2350"/>
      <c r="AR83" s="2350"/>
      <c r="AS83" s="2350"/>
      <c r="AT83" s="2350"/>
      <c r="AU83" s="2350"/>
      <c r="AV83" s="2350"/>
      <c r="AW83" s="2350"/>
      <c r="AX83" s="2350"/>
      <c r="AY83" s="2350"/>
      <c r="AZ83" s="2350"/>
      <c r="BA83" s="2350"/>
      <c r="BB83" s="2350"/>
      <c r="BC83" s="2350"/>
      <c r="BD83" s="2350"/>
      <c r="BE83" s="2350"/>
      <c r="BF83" s="2350"/>
      <c r="BG83" s="2350"/>
      <c r="BH83" s="2350"/>
      <c r="BI83" s="2350"/>
      <c r="BJ83" s="2350"/>
      <c r="BK83" s="2350"/>
      <c r="BL83" s="2350"/>
      <c r="BM83" s="2350"/>
      <c r="BN83" s="2350"/>
      <c r="BO83" s="2350"/>
      <c r="BP83" s="2350"/>
      <c r="BQ83" s="2350"/>
      <c r="BR83" s="2350"/>
      <c r="BS83" s="2350"/>
      <c r="BT83" s="2350"/>
      <c r="BU83" s="2350"/>
      <c r="BV83" s="2350"/>
      <c r="BW83" s="2350"/>
      <c r="BX83" s="2350"/>
      <c r="BY83" s="2350"/>
      <c r="BZ83" s="2350"/>
      <c r="CA83" s="2350"/>
      <c r="CB83" s="2354"/>
      <c r="CC83" s="2354"/>
      <c r="CD83" s="2354"/>
      <c r="CE83" s="2354"/>
      <c r="CF83" s="2354"/>
      <c r="CG83" s="2354"/>
      <c r="CH83" s="2354"/>
      <c r="CI83" s="2354"/>
      <c r="CJ83" s="2354"/>
    </row>
    <row r="84" spans="1:113" ht="3" customHeight="1" x14ac:dyDescent="0.25">
      <c r="A84" s="2355"/>
      <c r="B84" s="2349"/>
      <c r="C84" s="18"/>
      <c r="D84" s="2126"/>
      <c r="E84" s="2126"/>
      <c r="F84" s="2126"/>
      <c r="G84" s="2126"/>
      <c r="H84" s="2126"/>
      <c r="I84" s="2126"/>
      <c r="J84" s="2126"/>
      <c r="K84" s="2126"/>
      <c r="L84" s="2126"/>
      <c r="M84" s="2126"/>
      <c r="N84" s="2126"/>
      <c r="O84" s="2126"/>
      <c r="P84" s="2126"/>
      <c r="Q84" s="2126"/>
      <c r="R84" s="2126"/>
      <c r="S84" s="2126"/>
      <c r="T84" s="2126"/>
      <c r="U84" s="2126"/>
      <c r="V84" s="2126"/>
      <c r="W84" s="2126"/>
      <c r="X84" s="2126"/>
      <c r="Y84" s="2126"/>
      <c r="Z84" s="2126"/>
      <c r="AA84" s="2126"/>
      <c r="AB84" s="2126"/>
      <c r="AC84" s="2126"/>
      <c r="AD84" s="2126"/>
      <c r="AE84" s="2126"/>
      <c r="AF84" s="2126"/>
      <c r="AG84" s="2354"/>
      <c r="AH84" s="2354"/>
      <c r="AI84" s="2354"/>
      <c r="AJ84" s="2354"/>
      <c r="AK84" s="2354"/>
      <c r="AL84" s="2354"/>
      <c r="AM84" s="2354"/>
      <c r="AN84" s="2354"/>
      <c r="AO84" s="2354"/>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c r="BY84" s="2350"/>
      <c r="BZ84" s="2350"/>
      <c r="CA84" s="2350"/>
      <c r="CB84" s="2354"/>
      <c r="CC84" s="2354"/>
      <c r="CD84" s="2354"/>
      <c r="CE84" s="2354"/>
      <c r="CF84" s="2354"/>
      <c r="CG84" s="2354"/>
      <c r="CH84" s="2354"/>
      <c r="CI84" s="2354"/>
      <c r="CJ84" s="2354"/>
    </row>
    <row r="85" spans="1:113" ht="3" customHeight="1" x14ac:dyDescent="0.25">
      <c r="A85" s="2355"/>
      <c r="B85" s="2349"/>
      <c r="C85" s="18"/>
      <c r="D85" s="2126"/>
      <c r="E85" s="2126"/>
      <c r="F85" s="2126"/>
      <c r="G85" s="2126"/>
      <c r="H85" s="2126"/>
      <c r="I85" s="2126"/>
      <c r="J85" s="2126"/>
      <c r="K85" s="2126"/>
      <c r="L85" s="2126"/>
      <c r="M85" s="2126"/>
      <c r="N85" s="2126"/>
      <c r="O85" s="2126"/>
      <c r="P85" s="2126"/>
      <c r="Q85" s="2126"/>
      <c r="R85" s="2126"/>
      <c r="S85" s="2126"/>
      <c r="T85" s="2126"/>
      <c r="U85" s="2126"/>
      <c r="V85" s="2126"/>
      <c r="W85" s="2126"/>
      <c r="X85" s="2126"/>
      <c r="Y85" s="2126"/>
      <c r="Z85" s="2126"/>
      <c r="AA85" s="2126"/>
      <c r="AB85" s="2126"/>
      <c r="AC85" s="2126"/>
      <c r="AD85" s="2126"/>
      <c r="AE85" s="2126"/>
      <c r="AF85" s="2126"/>
      <c r="AG85" s="2354"/>
      <c r="AH85" s="2354"/>
      <c r="AI85" s="2354"/>
      <c r="AJ85" s="2354"/>
      <c r="AK85" s="2354"/>
      <c r="AL85" s="2354"/>
      <c r="AM85" s="2354"/>
      <c r="AN85" s="2354"/>
      <c r="AO85" s="2354"/>
      <c r="AP85" s="2350"/>
      <c r="AQ85" s="2350"/>
      <c r="AR85" s="2350"/>
      <c r="AS85" s="2350"/>
      <c r="AT85" s="2350"/>
      <c r="AU85" s="2350"/>
      <c r="AV85" s="2350"/>
      <c r="AW85" s="2350"/>
      <c r="AX85" s="2350"/>
      <c r="AY85" s="2350"/>
      <c r="AZ85" s="2350"/>
      <c r="BA85" s="2350"/>
      <c r="BB85" s="2350"/>
      <c r="BC85" s="2350"/>
      <c r="BD85" s="2350"/>
      <c r="BE85" s="2350"/>
      <c r="BF85" s="2350"/>
      <c r="BG85" s="2350"/>
      <c r="BH85" s="2350"/>
      <c r="BI85" s="2350"/>
      <c r="BJ85" s="2350"/>
      <c r="BK85" s="2350"/>
      <c r="BL85" s="2350"/>
      <c r="BM85" s="2350"/>
      <c r="BN85" s="2350"/>
      <c r="BO85" s="2350"/>
      <c r="BP85" s="2350"/>
      <c r="BQ85" s="2350"/>
      <c r="BR85" s="2350"/>
      <c r="BS85" s="2350"/>
      <c r="BT85" s="2350"/>
      <c r="BU85" s="2350"/>
      <c r="BV85" s="2350"/>
      <c r="BW85" s="2350"/>
      <c r="BX85" s="2350"/>
      <c r="BY85" s="2350"/>
      <c r="BZ85" s="2350"/>
      <c r="CA85" s="2350"/>
      <c r="CB85" s="2354"/>
      <c r="CC85" s="2354"/>
      <c r="CD85" s="2354"/>
      <c r="CE85" s="2354"/>
      <c r="CF85" s="2354"/>
      <c r="CG85" s="2354"/>
      <c r="CH85" s="2354"/>
      <c r="CI85" s="2354"/>
      <c r="CJ85" s="2354"/>
    </row>
    <row r="86" spans="1:113" ht="3" customHeight="1" x14ac:dyDescent="0.25">
      <c r="A86" s="2355"/>
      <c r="B86" s="2349"/>
      <c r="C86" s="18"/>
      <c r="D86" s="2126"/>
      <c r="E86" s="2126"/>
      <c r="F86" s="2126"/>
      <c r="G86" s="2126"/>
      <c r="H86" s="2126"/>
      <c r="I86" s="2126"/>
      <c r="J86" s="2126"/>
      <c r="K86" s="2126"/>
      <c r="L86" s="2126"/>
      <c r="M86" s="2126"/>
      <c r="N86" s="2126"/>
      <c r="O86" s="2126"/>
      <c r="P86" s="2126"/>
      <c r="Q86" s="2126"/>
      <c r="R86" s="2126"/>
      <c r="S86" s="2126"/>
      <c r="T86" s="2126"/>
      <c r="U86" s="2126"/>
      <c r="V86" s="2126"/>
      <c r="W86" s="2126"/>
      <c r="X86" s="2126"/>
      <c r="Y86" s="2126"/>
      <c r="Z86" s="2126"/>
      <c r="AA86" s="2126"/>
      <c r="AB86" s="2126"/>
      <c r="AC86" s="2126"/>
      <c r="AD86" s="2126"/>
      <c r="AE86" s="2126"/>
      <c r="AF86" s="2126"/>
      <c r="AG86" s="2354"/>
      <c r="AH86" s="2354"/>
      <c r="AI86" s="2354"/>
      <c r="AJ86" s="2354"/>
      <c r="AK86" s="2354"/>
      <c r="AL86" s="2354"/>
      <c r="AM86" s="2354"/>
      <c r="AN86" s="2354"/>
      <c r="AO86" s="2354"/>
      <c r="AP86" s="2350"/>
      <c r="AQ86" s="2350"/>
      <c r="AR86" s="2350"/>
      <c r="AS86" s="2350"/>
      <c r="AT86" s="2350"/>
      <c r="AU86" s="2350"/>
      <c r="AV86" s="2350"/>
      <c r="AW86" s="2350"/>
      <c r="AX86" s="2350"/>
      <c r="AY86" s="2350"/>
      <c r="AZ86" s="2350"/>
      <c r="BA86" s="2350"/>
      <c r="BB86" s="2350"/>
      <c r="BC86" s="2350"/>
      <c r="BD86" s="2350"/>
      <c r="BE86" s="2350"/>
      <c r="BF86" s="2350"/>
      <c r="BG86" s="2350"/>
      <c r="BH86" s="2350"/>
      <c r="BI86" s="2350"/>
      <c r="BJ86" s="2350"/>
      <c r="BK86" s="2350"/>
      <c r="BL86" s="2350"/>
      <c r="BM86" s="2350"/>
      <c r="BN86" s="2350"/>
      <c r="BO86" s="2350"/>
      <c r="BP86" s="2350"/>
      <c r="BQ86" s="2350"/>
      <c r="BR86" s="2350"/>
      <c r="BS86" s="2350"/>
      <c r="BT86" s="2350"/>
      <c r="BU86" s="2350"/>
      <c r="BV86" s="2350"/>
      <c r="BW86" s="2350"/>
      <c r="BX86" s="2350"/>
      <c r="BY86" s="2350"/>
      <c r="BZ86" s="2350"/>
      <c r="CA86" s="2350"/>
      <c r="CB86" s="2354"/>
      <c r="CC86" s="2354"/>
      <c r="CD86" s="2354"/>
      <c r="CE86" s="2354"/>
      <c r="CF86" s="2354"/>
      <c r="CG86" s="2354"/>
      <c r="CH86" s="2354"/>
      <c r="CI86" s="2354"/>
      <c r="CJ86" s="2354"/>
      <c r="DC86" s="2353"/>
      <c r="DD86" s="2353"/>
      <c r="DE86" s="2353"/>
      <c r="DF86" s="2353"/>
      <c r="DG86" s="2353"/>
      <c r="DH86" s="2353"/>
      <c r="DI86" s="2353"/>
    </row>
    <row r="87" spans="1:113" ht="3" customHeight="1" x14ac:dyDescent="0.25">
      <c r="A87" s="2355"/>
      <c r="B87" s="2349"/>
      <c r="C87" s="18"/>
      <c r="D87" s="2126"/>
      <c r="E87" s="2126"/>
      <c r="F87" s="2126"/>
      <c r="G87" s="2126"/>
      <c r="H87" s="2126"/>
      <c r="I87" s="2126"/>
      <c r="J87" s="2126"/>
      <c r="K87" s="2126"/>
      <c r="L87" s="2126"/>
      <c r="M87" s="2126"/>
      <c r="N87" s="2126"/>
      <c r="O87" s="2126"/>
      <c r="P87" s="2126"/>
      <c r="Q87" s="2126"/>
      <c r="R87" s="2126"/>
      <c r="S87" s="2126"/>
      <c r="T87" s="2126"/>
      <c r="U87" s="2126"/>
      <c r="V87" s="2126"/>
      <c r="W87" s="2126"/>
      <c r="X87" s="2126"/>
      <c r="Y87" s="2126"/>
      <c r="Z87" s="2126"/>
      <c r="AA87" s="2126"/>
      <c r="AB87" s="2126"/>
      <c r="AC87" s="2126"/>
      <c r="AD87" s="2126"/>
      <c r="AE87" s="2126"/>
      <c r="AF87" s="2126"/>
      <c r="AG87" s="2354"/>
      <c r="AH87" s="2354"/>
      <c r="AI87" s="2354"/>
      <c r="AJ87" s="2354"/>
      <c r="AK87" s="2354"/>
      <c r="AL87" s="2354"/>
      <c r="AM87" s="2354"/>
      <c r="AN87" s="2354"/>
      <c r="AO87" s="2354"/>
      <c r="AP87" s="2350"/>
      <c r="AQ87" s="2350"/>
      <c r="AR87" s="2350"/>
      <c r="AS87" s="2350"/>
      <c r="AT87" s="2350"/>
      <c r="AU87" s="2350"/>
      <c r="AV87" s="2350"/>
      <c r="AW87" s="2350"/>
      <c r="AX87" s="2350"/>
      <c r="AY87" s="2350"/>
      <c r="AZ87" s="2350"/>
      <c r="BA87" s="2350"/>
      <c r="BB87" s="2350"/>
      <c r="BC87" s="2350"/>
      <c r="BD87" s="2350"/>
      <c r="BE87" s="2350"/>
      <c r="BF87" s="2350"/>
      <c r="BG87" s="2350"/>
      <c r="BH87" s="2350"/>
      <c r="BI87" s="2350"/>
      <c r="BJ87" s="2350"/>
      <c r="BK87" s="2350"/>
      <c r="BL87" s="2350"/>
      <c r="BM87" s="2350"/>
      <c r="BN87" s="2350"/>
      <c r="BO87" s="2350"/>
      <c r="BP87" s="2350"/>
      <c r="BQ87" s="2350"/>
      <c r="BR87" s="2350"/>
      <c r="BS87" s="2350"/>
      <c r="BT87" s="2350"/>
      <c r="BU87" s="2350"/>
      <c r="BV87" s="2350"/>
      <c r="BW87" s="2350"/>
      <c r="BX87" s="2350"/>
      <c r="BY87" s="2350"/>
      <c r="BZ87" s="2350"/>
      <c r="CA87" s="2350"/>
      <c r="CB87" s="2354"/>
      <c r="CC87" s="2354"/>
      <c r="CD87" s="2354"/>
      <c r="CE87" s="2354"/>
      <c r="CF87" s="2354"/>
      <c r="CG87" s="2354"/>
      <c r="CH87" s="2354"/>
      <c r="CI87" s="2354"/>
      <c r="CJ87" s="2354"/>
      <c r="DC87" s="2353"/>
      <c r="DD87" s="2353"/>
      <c r="DE87" s="2353"/>
      <c r="DF87" s="2353"/>
      <c r="DG87" s="2353"/>
      <c r="DH87" s="2353"/>
      <c r="DI87" s="2353"/>
    </row>
    <row r="88" spans="1:113" ht="3" customHeight="1" x14ac:dyDescent="0.25">
      <c r="A88" s="2355"/>
      <c r="B88" s="2349"/>
      <c r="C88" s="18"/>
      <c r="D88" s="2126"/>
      <c r="E88" s="2126"/>
      <c r="F88" s="2126"/>
      <c r="G88" s="2126"/>
      <c r="H88" s="2126"/>
      <c r="I88" s="2126"/>
      <c r="J88" s="2126"/>
      <c r="K88" s="2126"/>
      <c r="L88" s="2126"/>
      <c r="M88" s="2126"/>
      <c r="N88" s="2126"/>
      <c r="O88" s="2126"/>
      <c r="P88" s="2126"/>
      <c r="Q88" s="2126"/>
      <c r="R88" s="2126"/>
      <c r="S88" s="2126"/>
      <c r="T88" s="2126"/>
      <c r="U88" s="2126"/>
      <c r="V88" s="2126"/>
      <c r="W88" s="2126"/>
      <c r="X88" s="2126"/>
      <c r="Y88" s="2126"/>
      <c r="Z88" s="2126"/>
      <c r="AA88" s="2126"/>
      <c r="AB88" s="2126"/>
      <c r="AC88" s="2126"/>
      <c r="AD88" s="2126"/>
      <c r="AE88" s="2126"/>
      <c r="AF88" s="2126"/>
      <c r="AG88" s="2350"/>
      <c r="AH88" s="2350"/>
      <c r="AI88" s="2350"/>
      <c r="AJ88" s="2350"/>
      <c r="AK88" s="2350"/>
      <c r="AL88" s="2350"/>
      <c r="AM88" s="2350"/>
      <c r="AN88" s="2350"/>
      <c r="AO88" s="2350"/>
      <c r="AP88" s="354"/>
      <c r="AQ88" s="354"/>
      <c r="AR88" s="354"/>
      <c r="AS88" s="354"/>
      <c r="AT88" s="354"/>
      <c r="AU88" s="354"/>
      <c r="AV88" s="354"/>
      <c r="AW88" s="354"/>
      <c r="AX88" s="354"/>
      <c r="AY88" s="354"/>
      <c r="AZ88" s="354"/>
      <c r="BA88" s="354"/>
      <c r="BB88" s="354"/>
      <c r="BC88" s="354"/>
      <c r="BD88" s="354"/>
      <c r="BE88" s="354"/>
      <c r="BF88" s="354"/>
      <c r="BG88" s="354"/>
      <c r="BH88" s="354"/>
      <c r="BI88" s="354"/>
      <c r="BJ88" s="2350"/>
      <c r="BK88" s="2350"/>
      <c r="BL88" s="2350"/>
      <c r="BM88" s="2350"/>
      <c r="BN88" s="2350"/>
      <c r="BO88" s="2350"/>
      <c r="BP88" s="2350"/>
      <c r="BQ88" s="2350"/>
      <c r="BR88" s="2350"/>
      <c r="BS88" s="2350"/>
      <c r="BT88" s="2350"/>
      <c r="BU88" s="2350"/>
      <c r="BV88" s="2350"/>
      <c r="BW88" s="2350"/>
      <c r="BX88" s="2350"/>
      <c r="BY88" s="2350"/>
      <c r="BZ88" s="2350"/>
      <c r="CA88" s="2350"/>
      <c r="CB88" s="2350"/>
      <c r="CC88" s="2350"/>
      <c r="CD88" s="2350"/>
      <c r="CE88" s="2350"/>
      <c r="CF88" s="2350"/>
      <c r="CG88" s="2350"/>
      <c r="CH88" s="2350"/>
      <c r="CI88" s="2350"/>
      <c r="CJ88" s="2350"/>
      <c r="DC88" s="2353"/>
      <c r="DD88" s="2353"/>
      <c r="DE88" s="2353"/>
      <c r="DF88" s="2353"/>
      <c r="DG88" s="2353"/>
      <c r="DH88" s="2353"/>
      <c r="DI88" s="2353"/>
    </row>
    <row r="89" spans="1:113" ht="3" customHeight="1" x14ac:dyDescent="0.25">
      <c r="A89" s="2355"/>
      <c r="B89" s="2349"/>
      <c r="C89" s="18"/>
      <c r="D89" s="2126"/>
      <c r="E89" s="2126"/>
      <c r="F89" s="2126"/>
      <c r="G89" s="2126"/>
      <c r="H89" s="2126"/>
      <c r="I89" s="2126"/>
      <c r="J89" s="2126"/>
      <c r="K89" s="2126"/>
      <c r="L89" s="2126"/>
      <c r="M89" s="2126"/>
      <c r="N89" s="2126"/>
      <c r="O89" s="2126"/>
      <c r="P89" s="2126"/>
      <c r="Q89" s="2126"/>
      <c r="R89" s="2126"/>
      <c r="S89" s="2126"/>
      <c r="T89" s="2126"/>
      <c r="U89" s="2126"/>
      <c r="V89" s="2126"/>
      <c r="W89" s="2126"/>
      <c r="X89" s="2126"/>
      <c r="Y89" s="2126"/>
      <c r="Z89" s="2126"/>
      <c r="AA89" s="2126"/>
      <c r="AB89" s="2126"/>
      <c r="AC89" s="2126"/>
      <c r="AD89" s="2126"/>
      <c r="AE89" s="2126"/>
      <c r="AF89" s="2126"/>
      <c r="AG89" s="2350"/>
      <c r="AH89" s="2350"/>
      <c r="AI89" s="2350"/>
      <c r="AJ89" s="2350"/>
      <c r="AK89" s="2350"/>
      <c r="AL89" s="2350"/>
      <c r="AM89" s="2350"/>
      <c r="AN89" s="2350"/>
      <c r="AO89" s="2350"/>
      <c r="AP89" s="354"/>
      <c r="AQ89" s="354"/>
      <c r="AR89" s="354"/>
      <c r="AS89" s="354"/>
      <c r="AT89" s="354"/>
      <c r="AU89" s="354"/>
      <c r="AV89" s="354"/>
      <c r="AW89" s="354"/>
      <c r="AX89" s="354"/>
      <c r="AY89" s="354"/>
      <c r="AZ89" s="354"/>
      <c r="BA89" s="354"/>
      <c r="BB89" s="354"/>
      <c r="BC89" s="354"/>
      <c r="BD89" s="354"/>
      <c r="BE89" s="354"/>
      <c r="BF89" s="354"/>
      <c r="BG89" s="354"/>
      <c r="BH89" s="354"/>
      <c r="BI89" s="354"/>
      <c r="BJ89" s="2350"/>
      <c r="BK89" s="2350"/>
      <c r="BL89" s="2350"/>
      <c r="BM89" s="2350"/>
      <c r="BN89" s="2350"/>
      <c r="BO89" s="2350"/>
      <c r="BP89" s="2350"/>
      <c r="BQ89" s="2350"/>
      <c r="BR89" s="2350"/>
      <c r="BS89" s="2350"/>
      <c r="BT89" s="2350"/>
      <c r="BU89" s="2350"/>
      <c r="BV89" s="2350"/>
      <c r="BW89" s="2350"/>
      <c r="BX89" s="2350"/>
      <c r="BY89" s="2350"/>
      <c r="BZ89" s="2350"/>
      <c r="CA89" s="2350"/>
      <c r="CB89" s="2350"/>
      <c r="CC89" s="2350"/>
      <c r="CD89" s="2350"/>
      <c r="CE89" s="2350"/>
      <c r="CF89" s="2350"/>
      <c r="CG89" s="2350"/>
      <c r="CH89" s="2350"/>
      <c r="CI89" s="2350"/>
      <c r="CJ89" s="2350"/>
      <c r="DC89" s="2353"/>
      <c r="DD89" s="2353"/>
      <c r="DE89" s="2353"/>
      <c r="DF89" s="2353"/>
      <c r="DG89" s="2353"/>
      <c r="DH89" s="2353"/>
      <c r="DI89" s="2353"/>
    </row>
    <row r="90" spans="1:113" ht="3" customHeight="1" x14ac:dyDescent="0.25">
      <c r="A90" s="2355"/>
      <c r="B90" s="2349"/>
      <c r="C90" s="18"/>
      <c r="D90" s="2126"/>
      <c r="E90" s="2126"/>
      <c r="F90" s="2126"/>
      <c r="G90" s="2126"/>
      <c r="H90" s="2126"/>
      <c r="I90" s="2126"/>
      <c r="J90" s="2126"/>
      <c r="K90" s="2126"/>
      <c r="L90" s="2126"/>
      <c r="M90" s="2126"/>
      <c r="N90" s="2126"/>
      <c r="O90" s="2126"/>
      <c r="P90" s="2126"/>
      <c r="Q90" s="2126"/>
      <c r="R90" s="2126"/>
      <c r="S90" s="2126"/>
      <c r="T90" s="2126"/>
      <c r="U90" s="2126"/>
      <c r="V90" s="2126"/>
      <c r="W90" s="2126"/>
      <c r="X90" s="2126"/>
      <c r="Y90" s="2126"/>
      <c r="Z90" s="2126"/>
      <c r="AA90" s="2126"/>
      <c r="AB90" s="2126"/>
      <c r="AC90" s="2126"/>
      <c r="AD90" s="2126"/>
      <c r="AE90" s="2126"/>
      <c r="AF90" s="2126"/>
      <c r="AG90" s="2350"/>
      <c r="AH90" s="2350"/>
      <c r="AI90" s="2350"/>
      <c r="AJ90" s="2350"/>
      <c r="AK90" s="2350"/>
      <c r="AL90" s="2350"/>
      <c r="AM90" s="2350"/>
      <c r="AN90" s="2350"/>
      <c r="AO90" s="2350"/>
      <c r="AP90" s="354"/>
      <c r="AQ90" s="354"/>
      <c r="AR90" s="354"/>
      <c r="AS90" s="354"/>
      <c r="AT90" s="354"/>
      <c r="AU90" s="354"/>
      <c r="AV90" s="354"/>
      <c r="AW90" s="354"/>
      <c r="AX90" s="354"/>
      <c r="AY90" s="354"/>
      <c r="AZ90" s="354"/>
      <c r="BA90" s="354"/>
      <c r="BB90" s="354"/>
      <c r="BC90" s="354"/>
      <c r="BD90" s="354"/>
      <c r="BE90" s="354"/>
      <c r="BF90" s="354"/>
      <c r="BG90" s="354"/>
      <c r="BH90" s="354"/>
      <c r="BI90" s="354"/>
      <c r="BJ90" s="2350"/>
      <c r="BK90" s="2350"/>
      <c r="BL90" s="2350"/>
      <c r="BM90" s="2350"/>
      <c r="BN90" s="2350"/>
      <c r="BO90" s="2350"/>
      <c r="BP90" s="2350"/>
      <c r="BQ90" s="2350"/>
      <c r="BR90" s="2350"/>
      <c r="BS90" s="2350"/>
      <c r="BT90" s="2350"/>
      <c r="BU90" s="2350"/>
      <c r="BV90" s="2350"/>
      <c r="BW90" s="2350"/>
      <c r="BX90" s="2350"/>
      <c r="BY90" s="2350"/>
      <c r="BZ90" s="2350"/>
      <c r="CA90" s="2350"/>
      <c r="CB90" s="2350"/>
      <c r="CC90" s="2350"/>
      <c r="CD90" s="2350"/>
      <c r="CE90" s="2350"/>
      <c r="CF90" s="2350"/>
      <c r="CG90" s="2350"/>
      <c r="CH90" s="2350"/>
      <c r="CI90" s="2350"/>
      <c r="CJ90" s="2350"/>
      <c r="DC90" s="2353"/>
      <c r="DD90" s="2353"/>
      <c r="DE90" s="2353"/>
      <c r="DF90" s="2353"/>
      <c r="DG90" s="2353"/>
      <c r="DH90" s="2353"/>
      <c r="DI90" s="2353"/>
    </row>
    <row r="91" spans="1:113" ht="3" customHeight="1" x14ac:dyDescent="0.25">
      <c r="A91" s="2355"/>
      <c r="B91" s="2349"/>
      <c r="C91" s="18"/>
      <c r="D91" s="2126"/>
      <c r="E91" s="2126"/>
      <c r="F91" s="2126"/>
      <c r="G91" s="2126"/>
      <c r="H91" s="2126"/>
      <c r="I91" s="2126"/>
      <c r="J91" s="2126"/>
      <c r="K91" s="2126"/>
      <c r="L91" s="2126"/>
      <c r="M91" s="2126"/>
      <c r="N91" s="2126"/>
      <c r="O91" s="2126"/>
      <c r="P91" s="2126"/>
      <c r="Q91" s="2126"/>
      <c r="R91" s="2126"/>
      <c r="S91" s="2126"/>
      <c r="T91" s="2126"/>
      <c r="U91" s="2126"/>
      <c r="V91" s="2126"/>
      <c r="W91" s="2126"/>
      <c r="X91" s="2126"/>
      <c r="Y91" s="2126"/>
      <c r="Z91" s="2126"/>
      <c r="AA91" s="2126"/>
      <c r="AB91" s="2126"/>
      <c r="AC91" s="2126"/>
      <c r="AD91" s="2126"/>
      <c r="AE91" s="2126"/>
      <c r="AF91" s="2126"/>
      <c r="AG91" s="2350"/>
      <c r="AH91" s="2350"/>
      <c r="AI91" s="2350"/>
      <c r="AJ91" s="2350"/>
      <c r="AK91" s="2350"/>
      <c r="AL91" s="2350"/>
      <c r="AM91" s="2350"/>
      <c r="AN91" s="2350"/>
      <c r="AO91" s="2350"/>
      <c r="AP91" s="354"/>
      <c r="AQ91" s="354"/>
      <c r="AR91" s="354"/>
      <c r="AS91" s="354"/>
      <c r="AT91" s="354"/>
      <c r="AU91" s="354"/>
      <c r="AV91" s="354"/>
      <c r="AW91" s="354"/>
      <c r="AX91" s="354"/>
      <c r="AY91" s="354"/>
      <c r="AZ91" s="354"/>
      <c r="BA91" s="354"/>
      <c r="BB91" s="354"/>
      <c r="BC91" s="354"/>
      <c r="BD91" s="354"/>
      <c r="BE91" s="354"/>
      <c r="BF91" s="354"/>
      <c r="BG91" s="354"/>
      <c r="BH91" s="354"/>
      <c r="BI91" s="354"/>
      <c r="BJ91" s="2350"/>
      <c r="BK91" s="2350"/>
      <c r="BL91" s="2350"/>
      <c r="BM91" s="2350"/>
      <c r="BN91" s="2350"/>
      <c r="BO91" s="2350"/>
      <c r="BP91" s="2350"/>
      <c r="BQ91" s="2350"/>
      <c r="BR91" s="2350"/>
      <c r="BS91" s="2350"/>
      <c r="BT91" s="2350"/>
      <c r="BU91" s="2350"/>
      <c r="BV91" s="2350"/>
      <c r="BW91" s="2350"/>
      <c r="BX91" s="2350"/>
      <c r="BY91" s="2350"/>
      <c r="BZ91" s="2350"/>
      <c r="CA91" s="2350"/>
      <c r="CB91" s="2350"/>
      <c r="CC91" s="2350"/>
      <c r="CD91" s="2350"/>
      <c r="CE91" s="2350"/>
      <c r="CF91" s="2350"/>
      <c r="CG91" s="2350"/>
      <c r="CH91" s="2350"/>
      <c r="CI91" s="2350"/>
      <c r="CJ91" s="2350"/>
      <c r="DC91" s="2353"/>
      <c r="DD91" s="2353"/>
      <c r="DE91" s="2353"/>
      <c r="DF91" s="2353"/>
      <c r="DG91" s="2353"/>
      <c r="DH91" s="2353"/>
      <c r="DI91" s="2353"/>
    </row>
    <row r="92" spans="1:113" ht="3" customHeight="1" x14ac:dyDescent="0.25">
      <c r="A92" s="2355"/>
      <c r="B92" s="2349"/>
      <c r="C92" s="18"/>
      <c r="D92" s="2126"/>
      <c r="E92" s="2126"/>
      <c r="F92" s="2126"/>
      <c r="G92" s="2126"/>
      <c r="H92" s="2126"/>
      <c r="I92" s="2126"/>
      <c r="J92" s="2126"/>
      <c r="K92" s="2126"/>
      <c r="L92" s="2126"/>
      <c r="M92" s="2126"/>
      <c r="N92" s="2126"/>
      <c r="O92" s="2126"/>
      <c r="P92" s="2126"/>
      <c r="Q92" s="2126"/>
      <c r="R92" s="2126"/>
      <c r="S92" s="2126"/>
      <c r="T92" s="2126"/>
      <c r="U92" s="2126"/>
      <c r="V92" s="2126"/>
      <c r="W92" s="2126"/>
      <c r="X92" s="2126"/>
      <c r="Y92" s="2126"/>
      <c r="Z92" s="2126"/>
      <c r="AA92" s="2126"/>
      <c r="AB92" s="2126"/>
      <c r="AC92" s="2126"/>
      <c r="AD92" s="2126"/>
      <c r="AE92" s="2126"/>
      <c r="AF92" s="2126"/>
      <c r="AG92" s="2350"/>
      <c r="AH92" s="2350"/>
      <c r="AI92" s="2350"/>
      <c r="AJ92" s="2350"/>
      <c r="AK92" s="2350"/>
      <c r="AL92" s="2350"/>
      <c r="AM92" s="2350"/>
      <c r="AN92" s="2350"/>
      <c r="AO92" s="2350"/>
      <c r="AP92" s="354"/>
      <c r="AQ92" s="354"/>
      <c r="AR92" s="354"/>
      <c r="AS92" s="354"/>
      <c r="AT92" s="354"/>
      <c r="AU92" s="354"/>
      <c r="AV92" s="354"/>
      <c r="AW92" s="354"/>
      <c r="AX92" s="354"/>
      <c r="AY92" s="354"/>
      <c r="AZ92" s="354"/>
      <c r="BA92" s="354"/>
      <c r="BB92" s="354"/>
      <c r="BC92" s="354"/>
      <c r="BD92" s="354"/>
      <c r="BE92" s="354"/>
      <c r="BF92" s="354"/>
      <c r="BG92" s="354"/>
      <c r="BH92" s="354"/>
      <c r="BI92" s="354"/>
      <c r="BJ92" s="2350"/>
      <c r="BK92" s="2350"/>
      <c r="BL92" s="2350"/>
      <c r="BM92" s="2350"/>
      <c r="BN92" s="2350"/>
      <c r="BO92" s="2350"/>
      <c r="BP92" s="2350"/>
      <c r="BQ92" s="2350"/>
      <c r="BR92" s="2350"/>
      <c r="BS92" s="2350"/>
      <c r="BT92" s="2350"/>
      <c r="BU92" s="2350"/>
      <c r="BV92" s="2350"/>
      <c r="BW92" s="2350"/>
      <c r="BX92" s="2350"/>
      <c r="BY92" s="2350"/>
      <c r="BZ92" s="2350"/>
      <c r="CA92" s="2350"/>
      <c r="CB92" s="2350"/>
      <c r="CC92" s="2350"/>
      <c r="CD92" s="2350"/>
      <c r="CE92" s="2350"/>
      <c r="CF92" s="2350"/>
      <c r="CG92" s="2350"/>
      <c r="CH92" s="2350"/>
      <c r="CI92" s="2350"/>
      <c r="CJ92" s="2350"/>
      <c r="DC92" s="2353"/>
      <c r="DD92" s="2353"/>
      <c r="DE92" s="2353"/>
      <c r="DF92" s="2353"/>
      <c r="DG92" s="2353"/>
      <c r="DH92" s="2353"/>
      <c r="DI92" s="2353"/>
    </row>
    <row r="93" spans="1:113" ht="3" customHeight="1" x14ac:dyDescent="0.25">
      <c r="A93" s="2355"/>
      <c r="B93" s="2349"/>
      <c r="C93" s="18"/>
      <c r="D93" s="2126"/>
      <c r="E93" s="2126"/>
      <c r="F93" s="2126"/>
      <c r="G93" s="2126"/>
      <c r="H93" s="2126"/>
      <c r="I93" s="2126"/>
      <c r="J93" s="2126"/>
      <c r="K93" s="2126"/>
      <c r="L93" s="2126"/>
      <c r="M93" s="2126"/>
      <c r="N93" s="2126"/>
      <c r="O93" s="2126"/>
      <c r="P93" s="2126"/>
      <c r="Q93" s="2126"/>
      <c r="R93" s="2126"/>
      <c r="S93" s="2126"/>
      <c r="T93" s="2126"/>
      <c r="U93" s="2126"/>
      <c r="V93" s="2126"/>
      <c r="W93" s="2126"/>
      <c r="X93" s="2126"/>
      <c r="Y93" s="2126"/>
      <c r="Z93" s="2126"/>
      <c r="AA93" s="2126"/>
      <c r="AB93" s="2126"/>
      <c r="AC93" s="2126"/>
      <c r="AD93" s="2126"/>
      <c r="AE93" s="2126"/>
      <c r="AF93" s="2126"/>
      <c r="AG93" s="2350"/>
      <c r="AH93" s="2350"/>
      <c r="AI93" s="2350"/>
      <c r="AJ93" s="2350"/>
      <c r="AK93" s="2350"/>
      <c r="AL93" s="2350"/>
      <c r="AM93" s="2350"/>
      <c r="AN93" s="2350"/>
      <c r="AO93" s="2350"/>
      <c r="AP93" s="354"/>
      <c r="AQ93" s="354"/>
      <c r="AR93" s="354"/>
      <c r="AS93" s="354"/>
      <c r="AT93" s="354"/>
      <c r="AU93" s="354"/>
      <c r="AV93" s="354"/>
      <c r="AW93" s="354"/>
      <c r="AX93" s="354"/>
      <c r="AY93" s="354"/>
      <c r="AZ93" s="354"/>
      <c r="BA93" s="354"/>
      <c r="BB93" s="354"/>
      <c r="BC93" s="354"/>
      <c r="BD93" s="354"/>
      <c r="BE93" s="354"/>
      <c r="BF93" s="354"/>
      <c r="BG93" s="354"/>
      <c r="BH93" s="354"/>
      <c r="BI93" s="354"/>
      <c r="BJ93" s="2350"/>
      <c r="BK93" s="2350"/>
      <c r="BL93" s="2350"/>
      <c r="BM93" s="2350"/>
      <c r="BN93" s="2350"/>
      <c r="BO93" s="2350"/>
      <c r="BP93" s="2350"/>
      <c r="BQ93" s="2350"/>
      <c r="BR93" s="2350"/>
      <c r="BS93" s="2350"/>
      <c r="BT93" s="2350"/>
      <c r="BU93" s="2350"/>
      <c r="BV93" s="2350"/>
      <c r="BW93" s="2350"/>
      <c r="BX93" s="2350"/>
      <c r="BY93" s="2350"/>
      <c r="BZ93" s="2350"/>
      <c r="CA93" s="2350"/>
      <c r="CB93" s="2350"/>
      <c r="CC93" s="2350"/>
      <c r="CD93" s="2350"/>
      <c r="CE93" s="2350"/>
      <c r="CF93" s="2350"/>
      <c r="CG93" s="2350"/>
      <c r="CH93" s="2350"/>
      <c r="CI93" s="2350"/>
      <c r="CJ93" s="2350"/>
    </row>
    <row r="94" spans="1:113" ht="3" customHeight="1" x14ac:dyDescent="0.25">
      <c r="A94" s="2355"/>
      <c r="B94" s="2349"/>
      <c r="C94" s="18"/>
      <c r="D94" s="2126"/>
      <c r="E94" s="2126"/>
      <c r="F94" s="2126"/>
      <c r="G94" s="2126"/>
      <c r="H94" s="2126"/>
      <c r="I94" s="2126"/>
      <c r="J94" s="2126"/>
      <c r="K94" s="2126"/>
      <c r="L94" s="2126"/>
      <c r="M94" s="2126"/>
      <c r="N94" s="2126"/>
      <c r="O94" s="2126"/>
      <c r="P94" s="2126"/>
      <c r="Q94" s="2126"/>
      <c r="R94" s="2126"/>
      <c r="S94" s="2126"/>
      <c r="T94" s="2126"/>
      <c r="U94" s="2126"/>
      <c r="V94" s="2126"/>
      <c r="W94" s="2126"/>
      <c r="X94" s="2126"/>
      <c r="Y94" s="2126"/>
      <c r="Z94" s="2126"/>
      <c r="AA94" s="2126"/>
      <c r="AB94" s="2126"/>
      <c r="AC94" s="2126"/>
      <c r="AD94" s="2126"/>
      <c r="AE94" s="2126"/>
      <c r="AF94" s="2126"/>
      <c r="AG94" s="2350"/>
      <c r="AH94" s="2350"/>
      <c r="AI94" s="2350"/>
      <c r="AJ94" s="2350"/>
      <c r="AK94" s="2350"/>
      <c r="AL94" s="2350"/>
      <c r="AM94" s="2350"/>
      <c r="AN94" s="2350"/>
      <c r="AO94" s="2350"/>
      <c r="AP94" s="354"/>
      <c r="AQ94" s="354"/>
      <c r="AR94" s="354"/>
      <c r="AS94" s="354"/>
      <c r="AT94" s="354"/>
      <c r="AU94" s="354"/>
      <c r="AV94" s="354"/>
      <c r="AW94" s="354"/>
      <c r="AX94" s="354"/>
      <c r="AY94" s="354"/>
      <c r="AZ94" s="354"/>
      <c r="BA94" s="354"/>
      <c r="BB94" s="354"/>
      <c r="BC94" s="354"/>
      <c r="BD94" s="354"/>
      <c r="BE94" s="354"/>
      <c r="BF94" s="354"/>
      <c r="BG94" s="354"/>
      <c r="BH94" s="354"/>
      <c r="BI94" s="354"/>
      <c r="BJ94" s="2350"/>
      <c r="BK94" s="2350"/>
      <c r="BL94" s="2350"/>
      <c r="BM94" s="2350"/>
      <c r="BN94" s="2350"/>
      <c r="BO94" s="2350"/>
      <c r="BP94" s="2350"/>
      <c r="BQ94" s="2350"/>
      <c r="BR94" s="2350"/>
      <c r="BS94" s="2350"/>
      <c r="BT94" s="2350"/>
      <c r="BU94" s="2350"/>
      <c r="BV94" s="2350"/>
      <c r="BW94" s="2350"/>
      <c r="BX94" s="2350"/>
      <c r="BY94" s="2350"/>
      <c r="BZ94" s="2350"/>
      <c r="CA94" s="2350"/>
      <c r="CB94" s="2350"/>
      <c r="CC94" s="2350"/>
      <c r="CD94" s="2350"/>
      <c r="CE94" s="2350"/>
      <c r="CF94" s="2350"/>
      <c r="CG94" s="2350"/>
      <c r="CH94" s="2350"/>
      <c r="CI94" s="2350"/>
      <c r="CJ94" s="2350"/>
    </row>
    <row r="95" spans="1:113" ht="3" customHeight="1" x14ac:dyDescent="0.25">
      <c r="A95" s="2355"/>
      <c r="B95" s="2349"/>
      <c r="C95" s="18"/>
      <c r="D95" s="2126"/>
      <c r="E95" s="2126"/>
      <c r="F95" s="2126"/>
      <c r="G95" s="2126"/>
      <c r="H95" s="2126"/>
      <c r="I95" s="2126"/>
      <c r="J95" s="2126"/>
      <c r="K95" s="2126"/>
      <c r="L95" s="2126"/>
      <c r="M95" s="2126"/>
      <c r="N95" s="2126"/>
      <c r="O95" s="2126"/>
      <c r="P95" s="2126"/>
      <c r="Q95" s="2126"/>
      <c r="R95" s="2126"/>
      <c r="S95" s="2126"/>
      <c r="T95" s="2126"/>
      <c r="U95" s="2126"/>
      <c r="V95" s="2126"/>
      <c r="W95" s="2126"/>
      <c r="X95" s="2126"/>
      <c r="Y95" s="2126"/>
      <c r="Z95" s="2126"/>
      <c r="AA95" s="2126"/>
      <c r="AB95" s="2126"/>
      <c r="AC95" s="2126"/>
      <c r="AD95" s="2126"/>
      <c r="AE95" s="2126"/>
      <c r="AF95" s="2126"/>
      <c r="AG95" s="2350"/>
      <c r="AH95" s="2350"/>
      <c r="AI95" s="2350"/>
      <c r="AJ95" s="2350"/>
      <c r="AK95" s="2350"/>
      <c r="AL95" s="2350"/>
      <c r="AM95" s="2350"/>
      <c r="AN95" s="2350"/>
      <c r="AO95" s="2350"/>
      <c r="AP95" s="354"/>
      <c r="AQ95" s="354"/>
      <c r="AR95" s="354"/>
      <c r="AS95" s="354"/>
      <c r="AT95" s="354"/>
      <c r="AU95" s="354"/>
      <c r="AV95" s="354"/>
      <c r="AW95" s="354"/>
      <c r="AX95" s="354"/>
      <c r="AY95" s="354"/>
      <c r="AZ95" s="354"/>
      <c r="BA95" s="354"/>
      <c r="BB95" s="354"/>
      <c r="BC95" s="354"/>
      <c r="BD95" s="354"/>
      <c r="BE95" s="354"/>
      <c r="BF95" s="354"/>
      <c r="BG95" s="354"/>
      <c r="BH95" s="354"/>
      <c r="BI95" s="354"/>
      <c r="BJ95" s="2350"/>
      <c r="BK95" s="2350"/>
      <c r="BL95" s="2350"/>
      <c r="BM95" s="2350"/>
      <c r="BN95" s="2350"/>
      <c r="BO95" s="2350"/>
      <c r="BP95" s="2350"/>
      <c r="BQ95" s="2350"/>
      <c r="BR95" s="2350"/>
      <c r="BS95" s="2350"/>
      <c r="BT95" s="2350"/>
      <c r="BU95" s="2350"/>
      <c r="BV95" s="2350"/>
      <c r="BW95" s="2350"/>
      <c r="BX95" s="2350"/>
      <c r="BY95" s="2350"/>
      <c r="BZ95" s="2350"/>
      <c r="CA95" s="2350"/>
      <c r="CB95" s="2350"/>
      <c r="CC95" s="2350"/>
      <c r="CD95" s="2350"/>
      <c r="CE95" s="2350"/>
      <c r="CF95" s="2350"/>
      <c r="CG95" s="2350"/>
      <c r="CH95" s="2350"/>
      <c r="CI95" s="2350"/>
      <c r="CJ95" s="2350"/>
    </row>
    <row r="96" spans="1:113" ht="3" customHeight="1" x14ac:dyDescent="0.25">
      <c r="A96" s="2355"/>
      <c r="B96" s="2349"/>
      <c r="C96" s="18"/>
      <c r="D96" s="2126"/>
      <c r="E96" s="2126"/>
      <c r="F96" s="2126"/>
      <c r="G96" s="2126"/>
      <c r="H96" s="2126"/>
      <c r="I96" s="2126"/>
      <c r="J96" s="2126"/>
      <c r="K96" s="2126"/>
      <c r="L96" s="2126"/>
      <c r="M96" s="2126"/>
      <c r="N96" s="2126"/>
      <c r="O96" s="2126"/>
      <c r="P96" s="2126"/>
      <c r="Q96" s="2126"/>
      <c r="R96" s="2126"/>
      <c r="S96" s="2126"/>
      <c r="T96" s="2126"/>
      <c r="U96" s="2126"/>
      <c r="V96" s="2126"/>
      <c r="W96" s="2126"/>
      <c r="X96" s="2126"/>
      <c r="Y96" s="2126"/>
      <c r="Z96" s="2126"/>
      <c r="AA96" s="2126"/>
      <c r="AB96" s="2126"/>
      <c r="AC96" s="2126"/>
      <c r="AD96" s="2126"/>
      <c r="AE96" s="2126"/>
      <c r="AF96" s="2126"/>
      <c r="AG96" s="2350"/>
      <c r="AH96" s="2350"/>
      <c r="AI96" s="2350"/>
      <c r="AJ96" s="2350"/>
      <c r="AK96" s="2350"/>
      <c r="AL96" s="2350"/>
      <c r="AM96" s="2350"/>
      <c r="AN96" s="2350"/>
      <c r="AO96" s="2350"/>
      <c r="AP96" s="354"/>
      <c r="AQ96" s="354"/>
      <c r="AR96" s="354"/>
      <c r="AS96" s="354"/>
      <c r="AT96" s="354"/>
      <c r="AU96" s="354"/>
      <c r="AV96" s="354"/>
      <c r="AW96" s="354"/>
      <c r="AX96" s="354"/>
      <c r="AY96" s="354"/>
      <c r="AZ96" s="354"/>
      <c r="BA96" s="354"/>
      <c r="BB96" s="354"/>
      <c r="BC96" s="354"/>
      <c r="BD96" s="354"/>
      <c r="BE96" s="354"/>
      <c r="BF96" s="354"/>
      <c r="BG96" s="354"/>
      <c r="BH96" s="354"/>
      <c r="BI96" s="354"/>
      <c r="BJ96" s="2350"/>
      <c r="BK96" s="2350"/>
      <c r="BL96" s="2350"/>
      <c r="BM96" s="2350"/>
      <c r="BN96" s="2350"/>
      <c r="BO96" s="2350"/>
      <c r="BP96" s="2350"/>
      <c r="BQ96" s="2350"/>
      <c r="BR96" s="2350"/>
      <c r="BS96" s="2350"/>
      <c r="BT96" s="2350"/>
      <c r="BU96" s="2350"/>
      <c r="BV96" s="2350"/>
      <c r="BW96" s="2350"/>
      <c r="BX96" s="2350"/>
      <c r="BY96" s="2350"/>
      <c r="BZ96" s="2350"/>
      <c r="CA96" s="2350"/>
      <c r="CB96" s="2350"/>
      <c r="CC96" s="2350"/>
      <c r="CD96" s="2350"/>
      <c r="CE96" s="2350"/>
      <c r="CF96" s="2350"/>
      <c r="CG96" s="2350"/>
      <c r="CH96" s="2350"/>
      <c r="CI96" s="2350"/>
      <c r="CJ96" s="2350"/>
    </row>
    <row r="97" spans="1:113" ht="3" customHeight="1" x14ac:dyDescent="0.25">
      <c r="A97" s="2355"/>
      <c r="B97" s="2349"/>
      <c r="C97" s="18"/>
      <c r="D97" s="2126"/>
      <c r="E97" s="2126"/>
      <c r="F97" s="2126"/>
      <c r="G97" s="2126"/>
      <c r="H97" s="2126"/>
      <c r="I97" s="2126"/>
      <c r="J97" s="2126"/>
      <c r="K97" s="2126"/>
      <c r="L97" s="2126"/>
      <c r="M97" s="2126"/>
      <c r="N97" s="2126"/>
      <c r="O97" s="2126"/>
      <c r="P97" s="2126"/>
      <c r="Q97" s="2126"/>
      <c r="R97" s="2126"/>
      <c r="S97" s="2126"/>
      <c r="T97" s="2126"/>
      <c r="U97" s="2126"/>
      <c r="V97" s="2126"/>
      <c r="W97" s="2126"/>
      <c r="X97" s="2126"/>
      <c r="Y97" s="2126"/>
      <c r="Z97" s="2126"/>
      <c r="AA97" s="2126"/>
      <c r="AB97" s="2126"/>
      <c r="AC97" s="2126"/>
      <c r="AD97" s="2126"/>
      <c r="AE97" s="2126"/>
      <c r="AF97" s="2126"/>
      <c r="AG97" s="2350"/>
      <c r="AH97" s="2350"/>
      <c r="AI97" s="2350"/>
      <c r="AJ97" s="2350"/>
      <c r="AK97" s="2350"/>
      <c r="AL97" s="2350"/>
      <c r="AM97" s="2350"/>
      <c r="AN97" s="2350"/>
      <c r="AO97" s="2350"/>
      <c r="AP97" s="354"/>
      <c r="AQ97" s="354"/>
      <c r="AR97" s="354"/>
      <c r="AS97" s="354"/>
      <c r="AT97" s="354"/>
      <c r="AU97" s="354"/>
      <c r="AV97" s="354"/>
      <c r="AW97" s="354"/>
      <c r="AX97" s="354"/>
      <c r="AY97" s="354"/>
      <c r="AZ97" s="354"/>
      <c r="BA97" s="354"/>
      <c r="BB97" s="354"/>
      <c r="BC97" s="354"/>
      <c r="BD97" s="354"/>
      <c r="BE97" s="354"/>
      <c r="BF97" s="354"/>
      <c r="BG97" s="354"/>
      <c r="BH97" s="354"/>
      <c r="BI97" s="354"/>
      <c r="BJ97" s="2350"/>
      <c r="BK97" s="2350"/>
      <c r="BL97" s="2350"/>
      <c r="BM97" s="2350"/>
      <c r="BN97" s="2350"/>
      <c r="BO97" s="2350"/>
      <c r="BP97" s="2350"/>
      <c r="BQ97" s="2350"/>
      <c r="BR97" s="2350"/>
      <c r="BS97" s="2350"/>
      <c r="BT97" s="2350"/>
      <c r="BU97" s="2350"/>
      <c r="BV97" s="2350"/>
      <c r="BW97" s="2350"/>
      <c r="BX97" s="2350"/>
      <c r="BY97" s="2350"/>
      <c r="BZ97" s="2350"/>
      <c r="CA97" s="2350"/>
      <c r="CB97" s="2350"/>
      <c r="CC97" s="2350"/>
      <c r="CD97" s="2350"/>
      <c r="CE97" s="2350"/>
      <c r="CF97" s="2350"/>
      <c r="CG97" s="2350"/>
      <c r="CH97" s="2350"/>
      <c r="CI97" s="2350"/>
      <c r="CJ97" s="2350"/>
    </row>
    <row r="98" spans="1:113" ht="3" customHeight="1" x14ac:dyDescent="0.25">
      <c r="A98" s="2355"/>
      <c r="B98" s="2349"/>
      <c r="C98" s="18"/>
      <c r="D98" s="2126"/>
      <c r="E98" s="2126"/>
      <c r="F98" s="2126"/>
      <c r="G98" s="2126"/>
      <c r="H98" s="2126"/>
      <c r="I98" s="2126"/>
      <c r="J98" s="2126"/>
      <c r="K98" s="2126"/>
      <c r="L98" s="2126"/>
      <c r="M98" s="2126"/>
      <c r="N98" s="2126"/>
      <c r="O98" s="2126"/>
      <c r="P98" s="2126"/>
      <c r="Q98" s="2126"/>
      <c r="R98" s="2126"/>
      <c r="S98" s="2126"/>
      <c r="T98" s="2126"/>
      <c r="U98" s="2126"/>
      <c r="V98" s="2126"/>
      <c r="W98" s="2126"/>
      <c r="X98" s="2126"/>
      <c r="Y98" s="2126"/>
      <c r="Z98" s="2126"/>
      <c r="AA98" s="2126"/>
      <c r="AB98" s="2126"/>
      <c r="AC98" s="2126"/>
      <c r="AD98" s="2126"/>
      <c r="AE98" s="2126"/>
      <c r="AF98" s="2126"/>
      <c r="AG98" s="2350"/>
      <c r="AH98" s="2350"/>
      <c r="AI98" s="2350"/>
      <c r="AJ98" s="2350"/>
      <c r="AK98" s="2350"/>
      <c r="AL98" s="2350"/>
      <c r="AM98" s="2350"/>
      <c r="AN98" s="2350"/>
      <c r="AO98" s="2350"/>
      <c r="AP98" s="354"/>
      <c r="AQ98" s="354"/>
      <c r="AR98" s="354"/>
      <c r="AS98" s="354"/>
      <c r="AT98" s="354"/>
      <c r="AU98" s="354"/>
      <c r="AV98" s="354"/>
      <c r="AW98" s="354"/>
      <c r="AX98" s="354"/>
      <c r="AY98" s="354"/>
      <c r="AZ98" s="354"/>
      <c r="BA98" s="354"/>
      <c r="BB98" s="354"/>
      <c r="BC98" s="354"/>
      <c r="BD98" s="354"/>
      <c r="BE98" s="354"/>
      <c r="BF98" s="354"/>
      <c r="BG98" s="354"/>
      <c r="BH98" s="354"/>
      <c r="BI98" s="354"/>
      <c r="BJ98" s="2350"/>
      <c r="BK98" s="2350"/>
      <c r="BL98" s="2350"/>
      <c r="BM98" s="2350"/>
      <c r="BN98" s="2350"/>
      <c r="BO98" s="2350"/>
      <c r="BP98" s="2350"/>
      <c r="BQ98" s="2350"/>
      <c r="BR98" s="2350"/>
      <c r="BS98" s="2350"/>
      <c r="BT98" s="2350"/>
      <c r="BU98" s="2350"/>
      <c r="BV98" s="2350"/>
      <c r="BW98" s="2350"/>
      <c r="BX98" s="2350"/>
      <c r="BY98" s="2350"/>
      <c r="BZ98" s="2350"/>
      <c r="CA98" s="2350"/>
      <c r="CB98" s="2350"/>
      <c r="CC98" s="2350"/>
      <c r="CD98" s="2350"/>
      <c r="CE98" s="2350"/>
      <c r="CF98" s="2350"/>
      <c r="CG98" s="2350"/>
      <c r="CH98" s="2350"/>
      <c r="CI98" s="2350"/>
      <c r="CJ98" s="2350"/>
    </row>
    <row r="99" spans="1:113" ht="3" customHeight="1" x14ac:dyDescent="0.25">
      <c r="A99" s="2355"/>
      <c r="B99" s="2349"/>
      <c r="C99" s="18"/>
      <c r="D99" s="2126"/>
      <c r="E99" s="2126"/>
      <c r="F99" s="2126"/>
      <c r="G99" s="2126"/>
      <c r="H99" s="2126"/>
      <c r="I99" s="2126"/>
      <c r="J99" s="2126"/>
      <c r="K99" s="2126"/>
      <c r="L99" s="2126"/>
      <c r="M99" s="2126"/>
      <c r="N99" s="2126"/>
      <c r="O99" s="2126"/>
      <c r="P99" s="2126"/>
      <c r="Q99" s="2126"/>
      <c r="R99" s="2126"/>
      <c r="S99" s="2126"/>
      <c r="T99" s="2126"/>
      <c r="U99" s="2126"/>
      <c r="V99" s="2126"/>
      <c r="W99" s="2126"/>
      <c r="X99" s="2126"/>
      <c r="Y99" s="2126"/>
      <c r="Z99" s="2126"/>
      <c r="AA99" s="2126"/>
      <c r="AB99" s="2126"/>
      <c r="AC99" s="2126"/>
      <c r="AD99" s="2126"/>
      <c r="AE99" s="2126"/>
      <c r="AF99" s="2126"/>
      <c r="AG99" s="2350"/>
      <c r="AH99" s="2350"/>
      <c r="AI99" s="2350"/>
      <c r="AJ99" s="2350"/>
      <c r="AK99" s="2350"/>
      <c r="AL99" s="2350"/>
      <c r="AM99" s="2350"/>
      <c r="AN99" s="2350"/>
      <c r="AO99" s="2350"/>
      <c r="AP99" s="354"/>
      <c r="AQ99" s="354"/>
      <c r="AR99" s="354"/>
      <c r="AS99" s="354"/>
      <c r="AT99" s="354"/>
      <c r="AU99" s="354"/>
      <c r="AV99" s="354"/>
      <c r="AW99" s="354"/>
      <c r="AX99" s="354"/>
      <c r="AY99" s="354"/>
      <c r="AZ99" s="354"/>
      <c r="BA99" s="354"/>
      <c r="BB99" s="354"/>
      <c r="BC99" s="354"/>
      <c r="BD99" s="354"/>
      <c r="BE99" s="354"/>
      <c r="BF99" s="354"/>
      <c r="BG99" s="354"/>
      <c r="BH99" s="354"/>
      <c r="BI99" s="354"/>
      <c r="BJ99" s="2350"/>
      <c r="BK99" s="2350"/>
      <c r="BL99" s="2350"/>
      <c r="BM99" s="2350"/>
      <c r="BN99" s="2350"/>
      <c r="BO99" s="2350"/>
      <c r="BP99" s="2350"/>
      <c r="BQ99" s="2350"/>
      <c r="BR99" s="2350"/>
      <c r="BS99" s="2350"/>
      <c r="BT99" s="2350"/>
      <c r="BU99" s="2350"/>
      <c r="BV99" s="2350"/>
      <c r="BW99" s="2350"/>
      <c r="BX99" s="2350"/>
      <c r="BY99" s="2350"/>
      <c r="BZ99" s="2350"/>
      <c r="CA99" s="2350"/>
      <c r="CB99" s="2350"/>
      <c r="CC99" s="2350"/>
      <c r="CD99" s="2350"/>
      <c r="CE99" s="2350"/>
      <c r="CF99" s="2350"/>
      <c r="CG99" s="2350"/>
      <c r="CH99" s="2350"/>
      <c r="CI99" s="2350"/>
      <c r="CJ99" s="2350"/>
    </row>
    <row r="100" spans="1:113" ht="3" customHeight="1" x14ac:dyDescent="0.25">
      <c r="A100" s="2355"/>
      <c r="B100" s="2349"/>
      <c r="C100" s="18"/>
      <c r="D100" s="2126"/>
      <c r="E100" s="2126"/>
      <c r="F100" s="2126"/>
      <c r="G100" s="2126"/>
      <c r="H100" s="2126"/>
      <c r="I100" s="2126"/>
      <c r="J100" s="2126"/>
      <c r="K100" s="2126"/>
      <c r="L100" s="2126"/>
      <c r="M100" s="2126"/>
      <c r="N100" s="2126"/>
      <c r="O100" s="2126"/>
      <c r="P100" s="2126"/>
      <c r="Q100" s="2126"/>
      <c r="R100" s="2126"/>
      <c r="S100" s="2126"/>
      <c r="T100" s="2126"/>
      <c r="U100" s="2126"/>
      <c r="V100" s="2126"/>
      <c r="W100" s="2126"/>
      <c r="X100" s="2126"/>
      <c r="Y100" s="2126"/>
      <c r="Z100" s="2126"/>
      <c r="AA100" s="2126"/>
      <c r="AB100" s="2126"/>
      <c r="AC100" s="2126"/>
      <c r="AD100" s="2126"/>
      <c r="AE100" s="2126"/>
      <c r="AF100" s="2126"/>
      <c r="AG100" s="2350"/>
      <c r="AH100" s="2350"/>
      <c r="AI100" s="2350"/>
      <c r="AJ100" s="2350"/>
      <c r="AK100" s="2350"/>
      <c r="AL100" s="2350"/>
      <c r="AM100" s="2350"/>
      <c r="AN100" s="2350"/>
      <c r="AO100" s="2350"/>
      <c r="AP100" s="354"/>
      <c r="AQ100" s="354"/>
      <c r="AR100" s="354"/>
      <c r="AS100" s="354"/>
      <c r="AT100" s="354"/>
      <c r="AU100" s="354"/>
      <c r="AV100" s="354"/>
      <c r="AW100" s="354"/>
      <c r="AX100" s="354"/>
      <c r="AY100" s="354"/>
      <c r="AZ100" s="354"/>
      <c r="BA100" s="354"/>
      <c r="BB100" s="354"/>
      <c r="BC100" s="354"/>
      <c r="BD100" s="354"/>
      <c r="BE100" s="354"/>
      <c r="BF100" s="354"/>
      <c r="BG100" s="354"/>
      <c r="BH100" s="354"/>
      <c r="BI100" s="354"/>
      <c r="BJ100" s="2350"/>
      <c r="BK100" s="2350"/>
      <c r="BL100" s="2350"/>
      <c r="BM100" s="2350"/>
      <c r="BN100" s="2350"/>
      <c r="BO100" s="2350"/>
      <c r="BP100" s="2350"/>
      <c r="BQ100" s="2350"/>
      <c r="BR100" s="2350"/>
      <c r="BS100" s="2350"/>
      <c r="BT100" s="2350"/>
      <c r="BU100" s="2350"/>
      <c r="BV100" s="2350"/>
      <c r="BW100" s="2350"/>
      <c r="BX100" s="2350"/>
      <c r="BY100" s="2350"/>
      <c r="BZ100" s="2350"/>
      <c r="CA100" s="2350"/>
      <c r="CB100" s="2350"/>
      <c r="CC100" s="2350"/>
      <c r="CD100" s="2350"/>
      <c r="CE100" s="2350"/>
      <c r="CF100" s="2350"/>
      <c r="CG100" s="2350"/>
      <c r="CH100" s="2350"/>
      <c r="CI100" s="2350"/>
      <c r="CJ100" s="2350"/>
    </row>
    <row r="101" spans="1:113" ht="3" customHeight="1" x14ac:dyDescent="0.25">
      <c r="A101" s="2355"/>
      <c r="B101" s="2349"/>
      <c r="C101" s="18"/>
      <c r="D101" s="2126"/>
      <c r="E101" s="2126"/>
      <c r="F101" s="2126"/>
      <c r="G101" s="2126"/>
      <c r="H101" s="2126"/>
      <c r="I101" s="2126"/>
      <c r="J101" s="2126"/>
      <c r="K101" s="2126"/>
      <c r="L101" s="2126"/>
      <c r="M101" s="2126"/>
      <c r="N101" s="2126"/>
      <c r="O101" s="2126"/>
      <c r="P101" s="2126"/>
      <c r="Q101" s="2126"/>
      <c r="R101" s="2126"/>
      <c r="S101" s="2126"/>
      <c r="T101" s="2126"/>
      <c r="U101" s="2126"/>
      <c r="V101" s="2126"/>
      <c r="W101" s="2126"/>
      <c r="X101" s="2126"/>
      <c r="Y101" s="2126"/>
      <c r="Z101" s="2126"/>
      <c r="AA101" s="2126"/>
      <c r="AB101" s="2126"/>
      <c r="AC101" s="2126"/>
      <c r="AD101" s="2126"/>
      <c r="AE101" s="2126"/>
      <c r="AF101" s="2126"/>
      <c r="AG101" s="2350"/>
      <c r="AH101" s="2350"/>
      <c r="AI101" s="2350"/>
      <c r="AJ101" s="2350"/>
      <c r="AK101" s="2350"/>
      <c r="AL101" s="2350"/>
      <c r="AM101" s="2350"/>
      <c r="AN101" s="2350"/>
      <c r="AO101" s="2350"/>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2350"/>
      <c r="BK101" s="2350"/>
      <c r="BL101" s="2350"/>
      <c r="BM101" s="2350"/>
      <c r="BN101" s="2350"/>
      <c r="BO101" s="2350"/>
      <c r="BP101" s="2350"/>
      <c r="BQ101" s="2350"/>
      <c r="BR101" s="2350"/>
      <c r="BS101" s="2350"/>
      <c r="BT101" s="2350"/>
      <c r="BU101" s="2350"/>
      <c r="BV101" s="2350"/>
      <c r="BW101" s="2350"/>
      <c r="BX101" s="2350"/>
      <c r="BY101" s="2350"/>
      <c r="BZ101" s="2350"/>
      <c r="CA101" s="2350"/>
      <c r="CB101" s="2350"/>
      <c r="CC101" s="2350"/>
      <c r="CD101" s="2350"/>
      <c r="CE101" s="2350"/>
      <c r="CF101" s="2350"/>
      <c r="CG101" s="2350"/>
      <c r="CH101" s="2350"/>
      <c r="CI101" s="2350"/>
      <c r="CJ101" s="2350"/>
      <c r="DC101" s="2299"/>
      <c r="DD101" s="2299"/>
      <c r="DE101" s="2299"/>
      <c r="DF101" s="2299"/>
      <c r="DG101" s="2299"/>
      <c r="DH101" s="2299"/>
      <c r="DI101" s="2299"/>
    </row>
    <row r="102" spans="1:113" ht="3" customHeight="1" x14ac:dyDescent="0.25">
      <c r="A102" s="2355"/>
      <c r="B102" s="2349"/>
      <c r="C102" s="18"/>
      <c r="D102" s="2126"/>
      <c r="E102" s="2126"/>
      <c r="F102" s="2126"/>
      <c r="G102" s="2126"/>
      <c r="H102" s="2126"/>
      <c r="I102" s="2126"/>
      <c r="J102" s="2126"/>
      <c r="K102" s="2126"/>
      <c r="L102" s="2126"/>
      <c r="M102" s="2126"/>
      <c r="N102" s="2126"/>
      <c r="O102" s="2126"/>
      <c r="P102" s="2126"/>
      <c r="Q102" s="2126"/>
      <c r="R102" s="2126"/>
      <c r="S102" s="2126"/>
      <c r="T102" s="2126"/>
      <c r="U102" s="2126"/>
      <c r="V102" s="2126"/>
      <c r="W102" s="2126"/>
      <c r="X102" s="2126"/>
      <c r="Y102" s="2126"/>
      <c r="Z102" s="2126"/>
      <c r="AA102" s="2126"/>
      <c r="AB102" s="2126"/>
      <c r="AC102" s="2126"/>
      <c r="AD102" s="2126"/>
      <c r="AE102" s="2126"/>
      <c r="AF102" s="2126"/>
      <c r="AG102" s="2350"/>
      <c r="AH102" s="2350"/>
      <c r="AI102" s="2350"/>
      <c r="AJ102" s="2350"/>
      <c r="AK102" s="2350"/>
      <c r="AL102" s="2350"/>
      <c r="AM102" s="2350"/>
      <c r="AN102" s="2350"/>
      <c r="AO102" s="2350"/>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2350"/>
      <c r="BK102" s="2350"/>
      <c r="BL102" s="2350"/>
      <c r="BM102" s="2350"/>
      <c r="BN102" s="2350"/>
      <c r="BO102" s="2350"/>
      <c r="BP102" s="2350"/>
      <c r="BQ102" s="2350"/>
      <c r="BR102" s="2350"/>
      <c r="BS102" s="2350"/>
      <c r="BT102" s="2350"/>
      <c r="BU102" s="2350"/>
      <c r="BV102" s="2350"/>
      <c r="BW102" s="2350"/>
      <c r="BX102" s="2350"/>
      <c r="BY102" s="2350"/>
      <c r="BZ102" s="2350"/>
      <c r="CA102" s="2350"/>
      <c r="CB102" s="2350"/>
      <c r="CC102" s="2350"/>
      <c r="CD102" s="2350"/>
      <c r="CE102" s="2350"/>
      <c r="CF102" s="2350"/>
      <c r="CG102" s="2350"/>
      <c r="CH102" s="2350"/>
      <c r="CI102" s="2350"/>
      <c r="CJ102" s="2350"/>
      <c r="DC102" s="2299"/>
      <c r="DD102" s="2299"/>
      <c r="DE102" s="2299"/>
      <c r="DF102" s="2299"/>
      <c r="DG102" s="2299"/>
      <c r="DH102" s="2299"/>
      <c r="DI102" s="2299"/>
    </row>
    <row r="103" spans="1:113" ht="3" customHeight="1" x14ac:dyDescent="0.25">
      <c r="A103" s="2355"/>
      <c r="B103" s="2349"/>
      <c r="C103" s="18"/>
      <c r="D103" s="2126"/>
      <c r="E103" s="2126"/>
      <c r="F103" s="2126"/>
      <c r="G103" s="2126"/>
      <c r="H103" s="2126"/>
      <c r="I103" s="2126"/>
      <c r="J103" s="2126"/>
      <c r="K103" s="2126"/>
      <c r="L103" s="2126"/>
      <c r="M103" s="2126"/>
      <c r="N103" s="2126"/>
      <c r="O103" s="2126"/>
      <c r="P103" s="2126"/>
      <c r="Q103" s="2126"/>
      <c r="R103" s="2126"/>
      <c r="S103" s="2126"/>
      <c r="T103" s="2126"/>
      <c r="U103" s="2126"/>
      <c r="V103" s="2126"/>
      <c r="W103" s="2126"/>
      <c r="X103" s="2126"/>
      <c r="Y103" s="2126"/>
      <c r="Z103" s="2126"/>
      <c r="AA103" s="2126"/>
      <c r="AB103" s="2126"/>
      <c r="AC103" s="2126"/>
      <c r="AD103" s="2126"/>
      <c r="AE103" s="2126"/>
      <c r="AF103" s="2126"/>
      <c r="AG103" s="2350"/>
      <c r="AH103" s="2350"/>
      <c r="AI103" s="2350"/>
      <c r="AJ103" s="2350"/>
      <c r="AK103" s="2350"/>
      <c r="AL103" s="2350"/>
      <c r="AM103" s="2350"/>
      <c r="AN103" s="2350"/>
      <c r="AO103" s="2350"/>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2350"/>
      <c r="BK103" s="2350"/>
      <c r="BL103" s="2350"/>
      <c r="BM103" s="2350"/>
      <c r="BN103" s="2350"/>
      <c r="BO103" s="2350"/>
      <c r="BP103" s="2350"/>
      <c r="BQ103" s="2350"/>
      <c r="BR103" s="2350"/>
      <c r="BS103" s="2350"/>
      <c r="BT103" s="2350"/>
      <c r="BU103" s="2350"/>
      <c r="BV103" s="2350"/>
      <c r="BW103" s="2350"/>
      <c r="BX103" s="2350"/>
      <c r="BY103" s="2350"/>
      <c r="BZ103" s="2350"/>
      <c r="CA103" s="2350"/>
      <c r="CB103" s="2350"/>
      <c r="CC103" s="2350"/>
      <c r="CD103" s="2350"/>
      <c r="CE103" s="2350"/>
      <c r="CF103" s="2350"/>
      <c r="CG103" s="2350"/>
      <c r="CH103" s="2350"/>
      <c r="CI103" s="2350"/>
      <c r="CJ103" s="2350"/>
      <c r="DC103" s="2299"/>
      <c r="DD103" s="2299"/>
      <c r="DE103" s="2299"/>
      <c r="DF103" s="2299"/>
      <c r="DG103" s="2299"/>
      <c r="DH103" s="2299"/>
      <c r="DI103" s="2299"/>
    </row>
    <row r="104" spans="1:113" ht="3" customHeight="1" x14ac:dyDescent="0.25">
      <c r="A104" s="2355"/>
      <c r="B104" s="2349"/>
      <c r="C104" s="18"/>
      <c r="D104" s="2126"/>
      <c r="E104" s="2126"/>
      <c r="F104" s="2126"/>
      <c r="G104" s="2126"/>
      <c r="H104" s="2126"/>
      <c r="I104" s="2126"/>
      <c r="J104" s="2126"/>
      <c r="K104" s="2126"/>
      <c r="L104" s="2126"/>
      <c r="M104" s="2126"/>
      <c r="N104" s="2126"/>
      <c r="O104" s="2126"/>
      <c r="P104" s="2126"/>
      <c r="Q104" s="2126"/>
      <c r="R104" s="2126"/>
      <c r="S104" s="2126"/>
      <c r="T104" s="2126"/>
      <c r="U104" s="2126"/>
      <c r="V104" s="2126"/>
      <c r="W104" s="2126"/>
      <c r="X104" s="2126"/>
      <c r="Y104" s="2126"/>
      <c r="Z104" s="2126"/>
      <c r="AA104" s="2126"/>
      <c r="AB104" s="2126"/>
      <c r="AC104" s="2126"/>
      <c r="AD104" s="2126"/>
      <c r="AE104" s="2126"/>
      <c r="AF104" s="2126"/>
      <c r="AG104" s="2350"/>
      <c r="AH104" s="2350"/>
      <c r="AI104" s="2350"/>
      <c r="AJ104" s="2350"/>
      <c r="AK104" s="2350"/>
      <c r="AL104" s="2350"/>
      <c r="AM104" s="2350"/>
      <c r="AN104" s="2350"/>
      <c r="AO104" s="2350"/>
      <c r="AP104" s="355"/>
      <c r="AQ104" s="355"/>
      <c r="AR104" s="355"/>
      <c r="AS104" s="355"/>
      <c r="AT104" s="355"/>
      <c r="AU104" s="355"/>
      <c r="AV104" s="355"/>
      <c r="AW104" s="355"/>
      <c r="AX104" s="355"/>
      <c r="AY104" s="355"/>
      <c r="AZ104" s="355"/>
      <c r="BA104" s="355"/>
      <c r="BB104" s="355"/>
      <c r="BC104" s="355"/>
      <c r="BD104" s="355"/>
      <c r="BE104" s="355"/>
      <c r="BF104" s="355"/>
      <c r="BG104" s="355"/>
      <c r="BH104" s="355"/>
      <c r="BI104" s="355"/>
      <c r="BJ104" s="2350"/>
      <c r="BK104" s="2350"/>
      <c r="BL104" s="2350"/>
      <c r="BM104" s="2350"/>
      <c r="BN104" s="2350"/>
      <c r="BO104" s="2350"/>
      <c r="BP104" s="2350"/>
      <c r="BQ104" s="2350"/>
      <c r="BR104" s="2350"/>
      <c r="BS104" s="2350"/>
      <c r="BT104" s="2350"/>
      <c r="BU104" s="2350"/>
      <c r="BV104" s="2350"/>
      <c r="BW104" s="2350"/>
      <c r="BX104" s="2350"/>
      <c r="BY104" s="2350"/>
      <c r="BZ104" s="2350"/>
      <c r="CA104" s="2350"/>
      <c r="CB104" s="2350"/>
      <c r="CC104" s="2350"/>
      <c r="CD104" s="2350"/>
      <c r="CE104" s="2350"/>
      <c r="CF104" s="2350"/>
      <c r="CG104" s="2350"/>
      <c r="CH104" s="2350"/>
      <c r="CI104" s="2350"/>
      <c r="CJ104" s="2350"/>
      <c r="DC104" s="2299"/>
      <c r="DD104" s="2299"/>
      <c r="DE104" s="2299"/>
      <c r="DF104" s="2299"/>
      <c r="DG104" s="2299"/>
      <c r="DH104" s="2299"/>
      <c r="DI104" s="2299"/>
    </row>
    <row r="105" spans="1:113" ht="3" customHeight="1" x14ac:dyDescent="0.25">
      <c r="A105" s="2355"/>
      <c r="B105" s="2349"/>
      <c r="C105" s="18"/>
      <c r="D105" s="2126"/>
      <c r="E105" s="2126"/>
      <c r="F105" s="2126"/>
      <c r="G105" s="2126"/>
      <c r="H105" s="2126"/>
      <c r="I105" s="2126"/>
      <c r="J105" s="2126"/>
      <c r="K105" s="2126"/>
      <c r="L105" s="2126"/>
      <c r="M105" s="2126"/>
      <c r="N105" s="2126"/>
      <c r="O105" s="2126"/>
      <c r="P105" s="2126"/>
      <c r="Q105" s="2126"/>
      <c r="R105" s="2126"/>
      <c r="S105" s="2126"/>
      <c r="T105" s="2126"/>
      <c r="U105" s="2126"/>
      <c r="V105" s="2126"/>
      <c r="W105" s="2126"/>
      <c r="X105" s="2126"/>
      <c r="Y105" s="2126"/>
      <c r="Z105" s="2126"/>
      <c r="AA105" s="2126"/>
      <c r="AB105" s="2126"/>
      <c r="AC105" s="2126"/>
      <c r="AD105" s="2126"/>
      <c r="AE105" s="2126"/>
      <c r="AF105" s="2126"/>
      <c r="AG105" s="2350"/>
      <c r="AH105" s="2350"/>
      <c r="AI105" s="2350"/>
      <c r="AJ105" s="2350"/>
      <c r="AK105" s="2350"/>
      <c r="AL105" s="2350"/>
      <c r="AM105" s="2350"/>
      <c r="AN105" s="2350"/>
      <c r="AO105" s="2350"/>
      <c r="AP105" s="355"/>
      <c r="AQ105" s="355"/>
      <c r="AR105" s="355"/>
      <c r="AS105" s="355"/>
      <c r="AT105" s="355"/>
      <c r="AU105" s="355"/>
      <c r="AV105" s="355"/>
      <c r="AW105" s="355"/>
      <c r="AX105" s="355"/>
      <c r="AY105" s="355"/>
      <c r="AZ105" s="355"/>
      <c r="BA105" s="355"/>
      <c r="BB105" s="355"/>
      <c r="BC105" s="355"/>
      <c r="BD105" s="355"/>
      <c r="BE105" s="355"/>
      <c r="BF105" s="355"/>
      <c r="BG105" s="355"/>
      <c r="BH105" s="355"/>
      <c r="BI105" s="355"/>
      <c r="BJ105" s="2350"/>
      <c r="BK105" s="2350"/>
      <c r="BL105" s="2350"/>
      <c r="BM105" s="2350"/>
      <c r="BN105" s="2350"/>
      <c r="BO105" s="2350"/>
      <c r="BP105" s="2350"/>
      <c r="BQ105" s="2350"/>
      <c r="BR105" s="2350"/>
      <c r="BS105" s="2350"/>
      <c r="BT105" s="2350"/>
      <c r="BU105" s="2350"/>
      <c r="BV105" s="2350"/>
      <c r="BW105" s="2350"/>
      <c r="BX105" s="2350"/>
      <c r="BY105" s="2350"/>
      <c r="BZ105" s="2350"/>
      <c r="CA105" s="2350"/>
      <c r="CB105" s="2350"/>
      <c r="CC105" s="2350"/>
      <c r="CD105" s="2350"/>
      <c r="CE105" s="2350"/>
      <c r="CF105" s="2350"/>
      <c r="CG105" s="2350"/>
      <c r="CH105" s="2350"/>
      <c r="CI105" s="2350"/>
      <c r="CJ105" s="2350"/>
    </row>
    <row r="106" spans="1:113" ht="3" customHeight="1" x14ac:dyDescent="0.25">
      <c r="A106" s="2355"/>
      <c r="B106" s="2349"/>
      <c r="C106" s="18"/>
      <c r="D106" s="2126"/>
      <c r="E106" s="2126"/>
      <c r="F106" s="2126"/>
      <c r="G106" s="2126"/>
      <c r="H106" s="2126"/>
      <c r="I106" s="2126"/>
      <c r="J106" s="2126"/>
      <c r="K106" s="2126"/>
      <c r="L106" s="2126"/>
      <c r="M106" s="2126"/>
      <c r="N106" s="2126"/>
      <c r="O106" s="2126"/>
      <c r="P106" s="2126"/>
      <c r="Q106" s="2126"/>
      <c r="R106" s="2126"/>
      <c r="S106" s="2126"/>
      <c r="T106" s="2126"/>
      <c r="U106" s="2126"/>
      <c r="V106" s="2126"/>
      <c r="W106" s="2126"/>
      <c r="X106" s="2126"/>
      <c r="Y106" s="2126"/>
      <c r="Z106" s="2126"/>
      <c r="AA106" s="2126"/>
      <c r="AB106" s="2126"/>
      <c r="AC106" s="2126"/>
      <c r="AD106" s="2126"/>
      <c r="AE106" s="2126"/>
      <c r="AF106" s="2126"/>
      <c r="AG106" s="2350"/>
      <c r="AH106" s="2350"/>
      <c r="AI106" s="2350"/>
      <c r="AJ106" s="2350"/>
      <c r="AK106" s="2350"/>
      <c r="AL106" s="2350"/>
      <c r="AM106" s="2350"/>
      <c r="AN106" s="2350"/>
      <c r="AO106" s="2350"/>
      <c r="AP106" s="355"/>
      <c r="AQ106" s="355"/>
      <c r="AR106" s="355"/>
      <c r="AS106" s="355"/>
      <c r="AT106" s="355"/>
      <c r="AU106" s="355"/>
      <c r="AV106" s="355"/>
      <c r="AW106" s="355"/>
      <c r="AX106" s="355"/>
      <c r="AY106" s="355"/>
      <c r="AZ106" s="355"/>
      <c r="BA106" s="355"/>
      <c r="BB106" s="355"/>
      <c r="BC106" s="355"/>
      <c r="BD106" s="355"/>
      <c r="BE106" s="355"/>
      <c r="BF106" s="355"/>
      <c r="BG106" s="355"/>
      <c r="BH106" s="355"/>
      <c r="BI106" s="355"/>
      <c r="BJ106" s="2350"/>
      <c r="BK106" s="2350"/>
      <c r="BL106" s="2350"/>
      <c r="BM106" s="2350"/>
      <c r="BN106" s="2350"/>
      <c r="BO106" s="2350"/>
      <c r="BP106" s="2350"/>
      <c r="BQ106" s="2350"/>
      <c r="BR106" s="2350"/>
      <c r="BS106" s="2350"/>
      <c r="BT106" s="2350"/>
      <c r="BU106" s="2350"/>
      <c r="BV106" s="2350"/>
      <c r="BW106" s="2350"/>
      <c r="BX106" s="2350"/>
      <c r="BY106" s="2350"/>
      <c r="BZ106" s="2350"/>
      <c r="CA106" s="2350"/>
      <c r="CB106" s="2350"/>
      <c r="CC106" s="2350"/>
      <c r="CD106" s="2350"/>
      <c r="CE106" s="2350"/>
      <c r="CF106" s="2350"/>
      <c r="CG106" s="2350"/>
      <c r="CH106" s="2350"/>
      <c r="CI106" s="2350"/>
      <c r="CJ106" s="2350"/>
    </row>
    <row r="107" spans="1:113" ht="3" customHeight="1" x14ac:dyDescent="0.25">
      <c r="A107" s="2355"/>
      <c r="B107" s="2349"/>
      <c r="C107" s="18"/>
      <c r="D107" s="2126"/>
      <c r="E107" s="2126"/>
      <c r="F107" s="2126"/>
      <c r="G107" s="2126"/>
      <c r="H107" s="2126"/>
      <c r="I107" s="2126"/>
      <c r="J107" s="2126"/>
      <c r="K107" s="2126"/>
      <c r="L107" s="2126"/>
      <c r="M107" s="2126"/>
      <c r="N107" s="2126"/>
      <c r="O107" s="2126"/>
      <c r="P107" s="2126"/>
      <c r="Q107" s="2126"/>
      <c r="R107" s="2126"/>
      <c r="S107" s="2126"/>
      <c r="T107" s="2126"/>
      <c r="U107" s="2126"/>
      <c r="V107" s="2126"/>
      <c r="W107" s="2126"/>
      <c r="X107" s="2126"/>
      <c r="Y107" s="2126"/>
      <c r="Z107" s="2126"/>
      <c r="AA107" s="2126"/>
      <c r="AB107" s="2126"/>
      <c r="AC107" s="2126"/>
      <c r="AD107" s="2126"/>
      <c r="AE107" s="2126"/>
      <c r="AF107" s="2126"/>
      <c r="AG107" s="2350"/>
      <c r="AH107" s="2350"/>
      <c r="AI107" s="2350"/>
      <c r="AJ107" s="2350"/>
      <c r="AK107" s="2350"/>
      <c r="AL107" s="2350"/>
      <c r="AM107" s="2350"/>
      <c r="AN107" s="2350"/>
      <c r="AO107" s="2350"/>
      <c r="AP107" s="355"/>
      <c r="AQ107" s="355"/>
      <c r="AR107" s="355"/>
      <c r="AS107" s="355"/>
      <c r="AT107" s="355"/>
      <c r="AU107" s="355"/>
      <c r="AV107" s="355"/>
      <c r="AW107" s="355"/>
      <c r="AX107" s="355"/>
      <c r="AY107" s="355"/>
      <c r="AZ107" s="355"/>
      <c r="BA107" s="355"/>
      <c r="BB107" s="355"/>
      <c r="BC107" s="355"/>
      <c r="BD107" s="355"/>
      <c r="BE107" s="355"/>
      <c r="BF107" s="355"/>
      <c r="BG107" s="355"/>
      <c r="BH107" s="355"/>
      <c r="BI107" s="355"/>
      <c r="BJ107" s="2350"/>
      <c r="BK107" s="2350"/>
      <c r="BL107" s="2350"/>
      <c r="BM107" s="2350"/>
      <c r="BN107" s="2350"/>
      <c r="BO107" s="2350"/>
      <c r="BP107" s="2350"/>
      <c r="BQ107" s="2350"/>
      <c r="BR107" s="2350"/>
      <c r="BS107" s="2350"/>
      <c r="BT107" s="2350"/>
      <c r="BU107" s="2350"/>
      <c r="BV107" s="2350"/>
      <c r="BW107" s="2350"/>
      <c r="BX107" s="2350"/>
      <c r="BY107" s="2350"/>
      <c r="BZ107" s="2350"/>
      <c r="CA107" s="2350"/>
      <c r="CB107" s="2350"/>
      <c r="CC107" s="2350"/>
      <c r="CD107" s="2350"/>
      <c r="CE107" s="2350"/>
      <c r="CF107" s="2350"/>
      <c r="CG107" s="2350"/>
      <c r="CH107" s="2350"/>
      <c r="CI107" s="2350"/>
      <c r="CJ107" s="2350"/>
    </row>
    <row r="108" spans="1:113" ht="3" customHeight="1" x14ac:dyDescent="0.25">
      <c r="A108" s="2355"/>
      <c r="B108" s="2349"/>
      <c r="C108" s="18"/>
      <c r="D108" s="18"/>
      <c r="E108" s="18"/>
      <c r="F108" s="18"/>
      <c r="G108" s="18"/>
      <c r="H108" s="18"/>
    </row>
    <row r="109" spans="1:113" ht="3" customHeight="1" x14ac:dyDescent="0.25">
      <c r="A109" s="2355"/>
      <c r="B109" s="2349"/>
      <c r="C109" s="18"/>
      <c r="D109" s="18"/>
      <c r="E109" s="18"/>
      <c r="F109" s="18"/>
      <c r="G109" s="18"/>
      <c r="H109" s="18"/>
    </row>
    <row r="110" spans="1:113" ht="3" customHeight="1" x14ac:dyDescent="0.25">
      <c r="A110" s="2355"/>
      <c r="B110" s="2349"/>
      <c r="C110" s="18"/>
      <c r="D110" s="18"/>
      <c r="E110" s="18"/>
      <c r="F110" s="18"/>
      <c r="G110" s="18"/>
      <c r="H110" s="18"/>
    </row>
    <row r="111" spans="1:113" ht="3" customHeight="1" x14ac:dyDescent="0.25">
      <c r="A111" s="2355"/>
      <c r="B111" s="2349"/>
      <c r="C111" s="18"/>
      <c r="D111" s="18"/>
      <c r="E111" s="18"/>
      <c r="F111" s="18"/>
      <c r="G111" s="18"/>
      <c r="H111" s="18"/>
    </row>
    <row r="112" spans="1:113" ht="3" customHeight="1" x14ac:dyDescent="0.25">
      <c r="A112" s="2355"/>
      <c r="B112" s="2349"/>
      <c r="C112" s="18"/>
      <c r="D112" s="18"/>
      <c r="E112" s="18"/>
      <c r="F112" s="18"/>
      <c r="G112" s="18"/>
      <c r="H112" s="18"/>
    </row>
    <row r="113" spans="1:113" ht="3" customHeight="1" x14ac:dyDescent="0.25">
      <c r="A113" s="2355"/>
      <c r="B113" s="2349"/>
      <c r="C113" s="18"/>
      <c r="D113" s="18"/>
      <c r="E113" s="18"/>
      <c r="F113" s="18"/>
      <c r="G113" s="18"/>
      <c r="H113" s="18"/>
    </row>
    <row r="114" spans="1:113" ht="3" customHeight="1" x14ac:dyDescent="0.25">
      <c r="A114" s="2355"/>
      <c r="B114" s="2349"/>
      <c r="C114" s="18"/>
      <c r="D114" s="18"/>
      <c r="E114" s="18"/>
      <c r="F114" s="18"/>
      <c r="G114" s="18"/>
      <c r="H114" s="18"/>
    </row>
    <row r="115" spans="1:113" ht="3" customHeight="1" x14ac:dyDescent="0.25">
      <c r="A115" s="2355"/>
      <c r="B115" s="2349"/>
      <c r="C115" s="18"/>
      <c r="D115" s="18"/>
      <c r="E115" s="18"/>
      <c r="F115" s="18"/>
      <c r="G115" s="18"/>
      <c r="H115" s="18"/>
    </row>
    <row r="116" spans="1:113" ht="3" customHeight="1" x14ac:dyDescent="0.25">
      <c r="A116" s="2355"/>
      <c r="B116" s="2349"/>
      <c r="C116" s="18"/>
      <c r="D116" s="18"/>
      <c r="E116" s="18"/>
      <c r="F116" s="18"/>
      <c r="G116" s="18"/>
      <c r="H116" s="18"/>
    </row>
    <row r="117" spans="1:113" ht="3" customHeight="1" x14ac:dyDescent="0.25">
      <c r="A117" s="2355"/>
      <c r="B117" s="2349"/>
      <c r="C117" s="18"/>
      <c r="D117" s="18"/>
      <c r="E117" s="18"/>
      <c r="F117" s="18"/>
      <c r="G117" s="18"/>
      <c r="H117" s="18"/>
    </row>
    <row r="118" spans="1:113" x14ac:dyDescent="0.25">
      <c r="C118" s="2384"/>
      <c r="D118" s="2384"/>
      <c r="E118" s="2384"/>
      <c r="F118" s="2384"/>
      <c r="G118" s="2384"/>
      <c r="H118" s="2384"/>
      <c r="I118" s="2384"/>
      <c r="J118" s="2384"/>
      <c r="K118" s="2384"/>
      <c r="L118" s="2384"/>
      <c r="M118" s="2384"/>
      <c r="N118" s="2384"/>
      <c r="O118" s="2384"/>
      <c r="P118" s="2384"/>
      <c r="Q118" s="2384"/>
      <c r="R118" s="2384"/>
      <c r="S118" s="2384"/>
      <c r="T118" s="2384"/>
      <c r="U118" s="2384"/>
      <c r="V118" s="2384"/>
      <c r="W118" s="2384"/>
      <c r="X118" s="2384"/>
      <c r="Y118" s="2384"/>
      <c r="Z118" s="2384"/>
      <c r="AA118" s="399"/>
      <c r="AB118" s="399"/>
      <c r="AC118" s="399"/>
      <c r="AD118" s="399"/>
      <c r="AE118" s="399"/>
      <c r="AF118" s="399"/>
      <c r="AG118" s="2384"/>
      <c r="AH118" s="2384"/>
      <c r="AI118" s="2384"/>
      <c r="AJ118" s="2384"/>
      <c r="AK118" s="2384"/>
      <c r="AL118" s="2384"/>
      <c r="AM118" s="399"/>
      <c r="AN118" s="399"/>
      <c r="AO118" s="399"/>
      <c r="AP118" s="399"/>
      <c r="AQ118" s="399"/>
      <c r="AR118" s="399"/>
      <c r="AS118" s="2384"/>
      <c r="AT118" s="2384"/>
      <c r="AU118" s="2384"/>
      <c r="AV118" s="2384"/>
      <c r="AW118" s="2384"/>
      <c r="AX118" s="2384"/>
      <c r="AY118" s="399"/>
      <c r="AZ118" s="399"/>
      <c r="BA118" s="399"/>
      <c r="BB118" s="399"/>
      <c r="BC118" s="399"/>
      <c r="BD118" s="399"/>
      <c r="BE118" s="2384"/>
      <c r="BF118" s="2384"/>
      <c r="BG118" s="2384"/>
      <c r="BH118" s="2384"/>
      <c r="BI118" s="2384"/>
      <c r="BJ118" s="2384"/>
      <c r="BK118" s="399"/>
      <c r="BL118" s="399"/>
      <c r="BM118" s="399"/>
      <c r="BN118" s="399"/>
      <c r="BO118" s="399"/>
      <c r="BP118" s="399"/>
      <c r="BQ118" s="2384"/>
      <c r="BR118" s="2384"/>
      <c r="BS118" s="2384"/>
      <c r="BT118" s="2384"/>
      <c r="BU118" s="2384"/>
      <c r="BV118" s="2384"/>
      <c r="BW118" s="399"/>
      <c r="BX118" s="399"/>
      <c r="BY118" s="399"/>
      <c r="BZ118" s="399"/>
      <c r="CA118" s="399"/>
      <c r="CB118" s="399"/>
      <c r="CC118" s="2384"/>
      <c r="CD118" s="2384"/>
      <c r="CE118" s="2384"/>
      <c r="CF118" s="2384"/>
      <c r="CG118" s="2384"/>
      <c r="CH118" s="2384"/>
      <c r="CI118" s="399"/>
      <c r="CJ118" s="399"/>
      <c r="CK118" s="399"/>
      <c r="CL118" s="399"/>
      <c r="CM118" s="399"/>
      <c r="CN118" s="399"/>
      <c r="CO118" s="2384"/>
      <c r="CP118" s="2384"/>
      <c r="CQ118" s="2384"/>
      <c r="CR118" s="2384"/>
      <c r="CS118" s="2384"/>
      <c r="CT118" s="2384"/>
      <c r="CU118" s="399"/>
      <c r="CV118" s="399"/>
      <c r="CW118" s="399"/>
      <c r="CX118" s="399"/>
      <c r="CY118" s="399"/>
      <c r="CZ118" s="399"/>
      <c r="DA118" s="2384"/>
      <c r="DB118" s="2384"/>
      <c r="DC118" s="2384"/>
      <c r="DD118" s="2384"/>
      <c r="DE118" s="2384"/>
      <c r="DF118" s="2384"/>
      <c r="DG118" s="2384"/>
      <c r="DH118" s="2384"/>
      <c r="DI118" s="2384"/>
    </row>
    <row r="119" spans="1:113" x14ac:dyDescent="0.25">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c r="CQ119" s="339"/>
      <c r="CR119" s="339"/>
      <c r="CS119" s="339"/>
      <c r="CT119" s="339"/>
      <c r="CU119" s="339"/>
      <c r="CV119" s="339"/>
      <c r="CW119" s="339"/>
      <c r="CX119" s="339"/>
      <c r="CY119" s="339"/>
      <c r="CZ119" s="339"/>
      <c r="DA119" s="339"/>
      <c r="DB119" s="339"/>
      <c r="DC119" s="339"/>
      <c r="DD119" s="339"/>
      <c r="DE119" s="339"/>
      <c r="DF119" s="339"/>
      <c r="DG119" s="339"/>
      <c r="DH119" s="339"/>
      <c r="DI119" s="339"/>
    </row>
    <row r="120" spans="1:113" x14ac:dyDescent="0.25">
      <c r="D120" s="2255"/>
      <c r="E120" s="2255"/>
      <c r="F120" s="2255"/>
      <c r="G120" s="2255"/>
      <c r="H120" s="2255"/>
      <c r="I120" s="2255"/>
      <c r="J120" s="2255"/>
      <c r="K120" s="2255"/>
      <c r="L120" s="2255"/>
      <c r="M120" s="2255"/>
      <c r="N120" s="2255"/>
      <c r="O120" s="2255"/>
      <c r="P120" s="2255"/>
      <c r="Q120" s="2255"/>
      <c r="R120" s="2255"/>
      <c r="S120" s="2255"/>
      <c r="T120" s="2255"/>
      <c r="U120" s="2255"/>
      <c r="V120" s="2255"/>
      <c r="W120" s="2255"/>
      <c r="X120" s="2255"/>
      <c r="Y120" s="2255"/>
      <c r="Z120" s="2255"/>
      <c r="AA120" s="2255"/>
      <c r="AB120" s="2255"/>
      <c r="AC120" s="2255"/>
      <c r="AD120" s="2255"/>
      <c r="AE120" s="2255"/>
      <c r="AF120" s="2255"/>
      <c r="AG120" s="2255"/>
      <c r="AH120" s="2255"/>
      <c r="AI120" s="2255"/>
      <c r="AJ120" s="2255"/>
      <c r="AK120" s="2255"/>
      <c r="AL120" s="2255"/>
      <c r="AM120" s="2255"/>
      <c r="AN120" s="2255"/>
      <c r="AO120" s="2255"/>
      <c r="AP120" s="2255"/>
      <c r="AQ120" s="2255"/>
      <c r="AR120" s="2255"/>
      <c r="AS120" s="2255"/>
      <c r="AT120" s="2255"/>
      <c r="AU120" s="2255"/>
      <c r="AV120" s="2255"/>
      <c r="AW120" s="2255"/>
      <c r="AX120" s="2255"/>
      <c r="AY120" s="2255"/>
      <c r="AZ120" s="2255"/>
      <c r="BA120" s="2255"/>
      <c r="BB120" s="2255"/>
      <c r="BC120" s="2255"/>
      <c r="BD120" s="2255"/>
      <c r="BE120" s="2255"/>
      <c r="BF120" s="2255"/>
      <c r="BG120" s="2255"/>
      <c r="BH120" s="2255"/>
      <c r="BI120" s="2255"/>
      <c r="BJ120" s="2255"/>
      <c r="BK120" s="2255"/>
      <c r="BL120" s="2255"/>
      <c r="BM120" s="2255"/>
      <c r="BN120" s="2255"/>
      <c r="BO120" s="2255"/>
      <c r="BP120" s="2255"/>
      <c r="BQ120" s="2255"/>
      <c r="BR120" s="2255"/>
      <c r="BS120" s="2255"/>
      <c r="BT120" s="2255"/>
      <c r="BU120" s="2255"/>
      <c r="BV120" s="2255"/>
      <c r="BW120" s="2255"/>
      <c r="BX120" s="2255"/>
      <c r="BY120" s="2255"/>
      <c r="BZ120" s="2255"/>
      <c r="CA120" s="2255"/>
      <c r="CB120" s="2255"/>
      <c r="CC120" s="2255"/>
      <c r="CD120" s="2255"/>
      <c r="CE120" s="2255"/>
      <c r="CF120" s="2255"/>
      <c r="CG120" s="2255"/>
      <c r="CH120" s="2255"/>
      <c r="CI120" s="2255"/>
      <c r="CJ120" s="2255"/>
      <c r="CK120" s="2255"/>
      <c r="CL120" s="2255"/>
      <c r="CM120" s="2255"/>
      <c r="CN120" s="2255"/>
      <c r="CO120" s="2255"/>
      <c r="CP120" s="2255"/>
      <c r="CQ120" s="2255"/>
      <c r="CR120" s="2255"/>
      <c r="CS120" s="2255"/>
      <c r="CT120" s="2255"/>
      <c r="CU120" s="2255"/>
      <c r="CV120" s="2255"/>
      <c r="CW120" s="2255"/>
      <c r="CX120" s="2255"/>
      <c r="CY120" s="2255"/>
      <c r="CZ120" s="2255"/>
      <c r="DA120" s="2255"/>
      <c r="DB120" s="2255"/>
      <c r="DC120" s="2255"/>
      <c r="DD120" s="2255"/>
      <c r="DE120" s="2255"/>
      <c r="DF120" s="2255"/>
      <c r="DG120" s="2255"/>
      <c r="DH120" s="2255"/>
      <c r="DI120" s="2255"/>
    </row>
    <row r="121" spans="1:113" x14ac:dyDescent="0.25">
      <c r="A121" s="181"/>
      <c r="B121" s="381"/>
      <c r="C121" s="2175"/>
      <c r="D121" s="2175"/>
      <c r="E121" s="2175"/>
      <c r="F121" s="2175"/>
      <c r="G121" s="2175"/>
      <c r="H121" s="2175"/>
      <c r="I121" s="2175"/>
      <c r="J121" s="2175"/>
      <c r="K121" s="2175"/>
      <c r="L121" s="2175"/>
      <c r="M121" s="2175"/>
      <c r="N121" s="2175"/>
      <c r="O121" s="2386"/>
      <c r="P121" s="2386"/>
      <c r="Q121" s="2386"/>
      <c r="R121" s="2386"/>
      <c r="S121" s="2386"/>
      <c r="T121" s="2386"/>
      <c r="U121" s="2386"/>
      <c r="V121" s="2386"/>
      <c r="W121" s="2386"/>
      <c r="X121" s="2386"/>
      <c r="Y121" s="2386"/>
      <c r="Z121" s="2386"/>
      <c r="AA121" s="2386"/>
      <c r="AB121" s="2386"/>
      <c r="AC121" s="2386"/>
      <c r="AD121" s="2386"/>
      <c r="AE121" s="2386"/>
      <c r="AF121" s="2386"/>
      <c r="AG121" s="2386"/>
      <c r="AH121" s="2386"/>
      <c r="AI121" s="2386"/>
      <c r="AJ121" s="2386"/>
      <c r="AK121" s="2386"/>
      <c r="AL121" s="2386"/>
      <c r="AM121" s="2386"/>
      <c r="AN121" s="2386"/>
      <c r="AO121" s="2386"/>
      <c r="AP121" s="2386"/>
      <c r="AQ121" s="2386"/>
      <c r="AR121" s="2386"/>
      <c r="AS121" s="2386"/>
      <c r="AT121" s="2386"/>
      <c r="AU121" s="2386"/>
      <c r="AV121" s="2386"/>
      <c r="AW121" s="2386"/>
      <c r="AX121" s="2386"/>
      <c r="AY121" s="2386"/>
      <c r="AZ121" s="2386"/>
      <c r="BA121" s="2386"/>
      <c r="BB121" s="2386"/>
      <c r="BC121" s="2386"/>
      <c r="BD121" s="2386"/>
      <c r="BE121" s="2386"/>
      <c r="BF121" s="2386"/>
      <c r="BG121" s="2386"/>
      <c r="BH121" s="2386"/>
      <c r="BI121" s="2386"/>
      <c r="BJ121" s="2386"/>
      <c r="BK121" s="2386"/>
      <c r="BL121" s="2386"/>
      <c r="BM121" s="2386"/>
      <c r="BN121" s="2386"/>
      <c r="BO121" s="2386"/>
      <c r="BP121" s="2386"/>
      <c r="BQ121" s="2386"/>
      <c r="BR121" s="2386"/>
      <c r="BS121" s="2386"/>
      <c r="BT121" s="2386"/>
      <c r="BU121" s="2386"/>
      <c r="BV121" s="2386"/>
      <c r="BW121" s="2386"/>
      <c r="BX121" s="2386"/>
      <c r="BY121" s="2386"/>
      <c r="BZ121" s="2386"/>
      <c r="CA121" s="2386"/>
      <c r="CB121" s="2386"/>
      <c r="CC121" s="2386"/>
      <c r="CD121" s="2386"/>
      <c r="CE121" s="2386"/>
      <c r="CF121" s="2386"/>
      <c r="CG121" s="2386"/>
      <c r="CH121" s="2386"/>
      <c r="CI121" s="2386"/>
      <c r="CJ121" s="2386"/>
      <c r="CK121" s="2386"/>
      <c r="CL121" s="2386"/>
      <c r="CM121" s="2386"/>
      <c r="CN121" s="2386"/>
      <c r="CO121" s="2386"/>
      <c r="CP121" s="2386"/>
      <c r="CQ121" s="2386"/>
      <c r="CR121" s="2386"/>
      <c r="CS121" s="2386"/>
      <c r="CT121" s="2386"/>
      <c r="CU121" s="2386"/>
      <c r="CV121" s="2386"/>
      <c r="CW121" s="2386"/>
      <c r="CX121" s="2386"/>
      <c r="CY121" s="2386"/>
      <c r="CZ121" s="2386"/>
      <c r="DA121" s="2386"/>
      <c r="DB121" s="2386"/>
      <c r="DC121" s="2386"/>
      <c r="DD121" s="2386"/>
      <c r="DE121" s="2386"/>
      <c r="DF121" s="2386"/>
      <c r="DG121" s="2386"/>
      <c r="DH121" s="2386"/>
      <c r="DI121" s="2386"/>
    </row>
    <row r="122" spans="1:113" x14ac:dyDescent="0.25">
      <c r="A122" s="400"/>
      <c r="B122" s="381"/>
      <c r="C122" s="2175"/>
      <c r="D122" s="2175"/>
      <c r="E122" s="2175"/>
      <c r="F122" s="2175"/>
      <c r="G122" s="2175"/>
      <c r="H122" s="2175"/>
      <c r="I122" s="2175"/>
      <c r="J122" s="2175"/>
      <c r="K122" s="2175"/>
      <c r="L122" s="2175"/>
      <c r="M122" s="2175"/>
      <c r="N122" s="2175"/>
      <c r="O122" s="2386"/>
      <c r="P122" s="2386"/>
      <c r="Q122" s="2386"/>
      <c r="R122" s="2386"/>
      <c r="S122" s="2386"/>
      <c r="T122" s="2386"/>
      <c r="U122" s="2386"/>
      <c r="V122" s="2386"/>
      <c r="W122" s="2386"/>
      <c r="X122" s="2386"/>
      <c r="Y122" s="2386"/>
      <c r="Z122" s="2386"/>
      <c r="AA122" s="2386"/>
      <c r="AB122" s="2386"/>
      <c r="AC122" s="2386"/>
      <c r="AD122" s="2386"/>
      <c r="AE122" s="2386"/>
      <c r="AF122" s="2386"/>
      <c r="AG122" s="2386"/>
      <c r="AH122" s="2386"/>
      <c r="AI122" s="2386"/>
      <c r="AJ122" s="2386"/>
      <c r="AK122" s="2386"/>
      <c r="AL122" s="2386"/>
      <c r="AM122" s="2386"/>
      <c r="AN122" s="2386"/>
      <c r="AO122" s="2386"/>
      <c r="AP122" s="2386"/>
      <c r="AQ122" s="2386"/>
      <c r="AR122" s="2386"/>
      <c r="AS122" s="2386"/>
      <c r="AT122" s="2386"/>
      <c r="AU122" s="2386"/>
      <c r="AV122" s="2386"/>
      <c r="AW122" s="2386"/>
      <c r="AX122" s="2386"/>
      <c r="AY122" s="2386"/>
      <c r="AZ122" s="2386"/>
      <c r="BA122" s="2386"/>
      <c r="BB122" s="2386"/>
      <c r="BC122" s="2386"/>
      <c r="BD122" s="2386"/>
      <c r="BE122" s="2386"/>
      <c r="BF122" s="2386"/>
      <c r="BG122" s="2386"/>
      <c r="BH122" s="2386"/>
      <c r="BI122" s="2386"/>
      <c r="BJ122" s="2386"/>
      <c r="BK122" s="2386"/>
      <c r="BL122" s="2386"/>
      <c r="BM122" s="2386"/>
      <c r="BN122" s="2386"/>
      <c r="BO122" s="2386"/>
      <c r="BP122" s="2386"/>
      <c r="BQ122" s="2386"/>
      <c r="BR122" s="2386"/>
      <c r="BS122" s="2386"/>
      <c r="BT122" s="2386"/>
      <c r="BU122" s="2386"/>
      <c r="BV122" s="2386"/>
      <c r="BW122" s="2386"/>
      <c r="BX122" s="2386"/>
      <c r="BY122" s="2386"/>
      <c r="BZ122" s="2386"/>
      <c r="CA122" s="2386"/>
      <c r="CB122" s="2386"/>
      <c r="CC122" s="2386"/>
      <c r="CD122" s="2386"/>
      <c r="CE122" s="2386"/>
      <c r="CF122" s="2386"/>
      <c r="CG122" s="2386"/>
      <c r="CH122" s="2386"/>
      <c r="CI122" s="2386"/>
      <c r="CJ122" s="2386"/>
      <c r="CK122" s="2386"/>
      <c r="CL122" s="2386"/>
      <c r="CM122" s="2386"/>
      <c r="CN122" s="2386"/>
      <c r="CO122" s="2386"/>
      <c r="CP122" s="2386"/>
      <c r="CQ122" s="2386"/>
      <c r="CR122" s="2386"/>
      <c r="CS122" s="2386"/>
      <c r="CT122" s="2386"/>
      <c r="CU122" s="2386"/>
      <c r="CV122" s="2386"/>
      <c r="CW122" s="2386"/>
      <c r="CX122" s="2386"/>
      <c r="CY122" s="2386"/>
      <c r="CZ122" s="2386"/>
      <c r="DA122" s="2386"/>
      <c r="DB122" s="2386"/>
      <c r="DC122" s="2386"/>
      <c r="DD122" s="2386"/>
      <c r="DE122" s="2386"/>
      <c r="DF122" s="2386"/>
      <c r="DG122" s="2386"/>
      <c r="DH122" s="2386"/>
      <c r="DI122" s="2386"/>
    </row>
    <row r="123" spans="1:113" x14ac:dyDescent="0.25">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c r="CQ123" s="339"/>
      <c r="CR123" s="339"/>
      <c r="CS123" s="339"/>
      <c r="CT123" s="339"/>
      <c r="CU123" s="339"/>
      <c r="CV123" s="339"/>
      <c r="CW123" s="339"/>
      <c r="CX123" s="339"/>
      <c r="CY123" s="339"/>
      <c r="CZ123" s="339"/>
      <c r="DA123" s="339"/>
      <c r="DB123" s="339"/>
      <c r="DC123" s="339"/>
      <c r="DD123" s="339"/>
      <c r="DE123" s="339"/>
      <c r="DF123" s="339"/>
      <c r="DG123" s="339"/>
      <c r="DH123" s="339"/>
      <c r="DI123" s="339"/>
    </row>
    <row r="125" spans="1:113" s="535" customFormat="1" ht="15" customHeight="1" x14ac:dyDescent="0.25">
      <c r="B125" s="2258" t="s">
        <v>936</v>
      </c>
      <c r="C125" s="2259"/>
      <c r="D125" s="2259"/>
      <c r="E125" s="2259"/>
      <c r="F125" s="2259"/>
      <c r="G125" s="2259"/>
      <c r="H125" s="2259"/>
      <c r="I125" s="2259"/>
      <c r="J125" s="2259"/>
      <c r="K125" s="2259"/>
      <c r="L125" s="2259"/>
      <c r="M125" s="2259"/>
      <c r="N125" s="2259"/>
      <c r="O125" s="2259"/>
      <c r="P125" s="2259"/>
      <c r="Q125" s="2259"/>
      <c r="R125" s="2259"/>
      <c r="S125" s="2259"/>
      <c r="T125" s="2259"/>
      <c r="U125" s="2259"/>
      <c r="V125" s="2259"/>
      <c r="W125" s="2259"/>
      <c r="X125" s="2259"/>
      <c r="Y125" s="2259"/>
      <c r="Z125" s="2259"/>
      <c r="AA125" s="2259"/>
      <c r="AB125" s="2259"/>
      <c r="AC125" s="2259"/>
      <c r="AD125" s="2259"/>
      <c r="AE125" s="2259"/>
      <c r="AF125" s="2259"/>
      <c r="AG125" s="2259"/>
      <c r="AH125" s="2259"/>
      <c r="AI125" s="2259"/>
      <c r="AJ125" s="2259"/>
      <c r="AK125" s="2259"/>
      <c r="AL125" s="2259"/>
      <c r="AM125" s="2259"/>
      <c r="AN125" s="2259"/>
      <c r="AO125" s="2259"/>
      <c r="AP125" s="2259"/>
      <c r="AQ125" s="2259"/>
      <c r="AR125" s="2259"/>
      <c r="AS125" s="2259"/>
      <c r="AT125" s="2259"/>
      <c r="AU125" s="2259"/>
      <c r="AV125" s="2259"/>
      <c r="AW125" s="2259"/>
      <c r="AX125" s="2259"/>
      <c r="AY125" s="2259"/>
      <c r="AZ125" s="2259"/>
      <c r="BA125" s="2259"/>
      <c r="BB125" s="2259"/>
      <c r="BC125" s="2259"/>
      <c r="BD125" s="2259"/>
      <c r="BE125" s="2259"/>
      <c r="BF125" s="2259"/>
      <c r="BG125" s="2259"/>
      <c r="BH125" s="2259"/>
      <c r="BI125" s="2259"/>
      <c r="BJ125" s="2259"/>
      <c r="BK125" s="2259"/>
      <c r="BL125" s="2259"/>
      <c r="BM125" s="2259"/>
      <c r="BN125" s="2259"/>
      <c r="BO125" s="2259"/>
      <c r="BP125" s="2259"/>
      <c r="BQ125" s="2259"/>
      <c r="BR125" s="2259"/>
      <c r="BS125" s="2259"/>
      <c r="BT125" s="2259"/>
      <c r="BU125" s="2259"/>
      <c r="BV125" s="2259"/>
      <c r="BW125" s="2259"/>
      <c r="BX125" s="2259"/>
      <c r="BY125" s="2259"/>
      <c r="BZ125" s="2259"/>
      <c r="CA125" s="2259"/>
      <c r="CB125" s="2259"/>
      <c r="CC125" s="2259"/>
      <c r="CD125" s="2259"/>
      <c r="CE125" s="2259"/>
      <c r="CF125" s="2259"/>
      <c r="CG125" s="2259"/>
      <c r="CH125" s="2260"/>
      <c r="CI125" s="2256" t="s">
        <v>923</v>
      </c>
      <c r="CJ125" s="2256"/>
      <c r="CK125" s="2256"/>
      <c r="CL125" s="2256"/>
      <c r="CM125" s="2256"/>
      <c r="CN125" s="2256"/>
      <c r="CO125" s="2256"/>
      <c r="CP125" s="2256"/>
      <c r="CQ125" s="2256"/>
      <c r="CR125" s="2256"/>
      <c r="CS125" s="2256"/>
      <c r="CT125" s="2256"/>
      <c r="CU125" s="2256" t="s">
        <v>890</v>
      </c>
      <c r="CV125" s="2256"/>
      <c r="CW125" s="2256"/>
      <c r="CX125" s="2256"/>
      <c r="CY125" s="2256"/>
      <c r="CZ125" s="2256"/>
      <c r="DA125" s="2256"/>
      <c r="DB125" s="2256"/>
      <c r="DC125" s="2256"/>
      <c r="DD125" s="2256"/>
      <c r="DE125" s="2256"/>
      <c r="DF125" s="2256"/>
    </row>
    <row r="126" spans="1:113" s="535" customFormat="1" ht="15" customHeight="1" x14ac:dyDescent="0.25">
      <c r="B126" s="2358" t="s">
        <v>950</v>
      </c>
      <c r="C126" s="2359"/>
      <c r="D126" s="2359"/>
      <c r="E126" s="2359"/>
      <c r="F126" s="2359"/>
      <c r="G126" s="2359"/>
      <c r="H126" s="2359"/>
      <c r="I126" s="2359"/>
      <c r="J126" s="2359"/>
      <c r="K126" s="2359"/>
      <c r="L126" s="2359"/>
      <c r="M126" s="2359"/>
      <c r="N126" s="2359"/>
      <c r="O126" s="2359"/>
      <c r="P126" s="2359"/>
      <c r="Q126" s="2359"/>
      <c r="R126" s="2359"/>
      <c r="S126" s="2359"/>
      <c r="T126" s="2359"/>
      <c r="U126" s="2359"/>
      <c r="V126" s="2359"/>
      <c r="W126" s="2359"/>
      <c r="X126" s="2359"/>
      <c r="Y126" s="2359"/>
      <c r="Z126" s="2359"/>
      <c r="AA126" s="2359"/>
      <c r="AB126" s="2359"/>
      <c r="AC126" s="2359"/>
      <c r="AD126" s="2359"/>
      <c r="AE126" s="2359"/>
      <c r="AF126" s="2359"/>
      <c r="AG126" s="2359"/>
      <c r="AH126" s="2359"/>
      <c r="AI126" s="2359"/>
      <c r="AJ126" s="2359"/>
      <c r="AK126" s="2359"/>
      <c r="AL126" s="2359"/>
      <c r="AM126" s="2359"/>
      <c r="AN126" s="2359"/>
      <c r="AO126" s="2359"/>
      <c r="AP126" s="2359"/>
      <c r="AQ126" s="2359"/>
      <c r="AR126" s="2359"/>
      <c r="AS126" s="2359"/>
      <c r="AT126" s="2359"/>
      <c r="AU126" s="2359"/>
      <c r="AV126" s="2359"/>
      <c r="AW126" s="2359"/>
      <c r="AX126" s="2359"/>
      <c r="AY126" s="2359"/>
      <c r="AZ126" s="2359"/>
      <c r="BA126" s="2359"/>
      <c r="BB126" s="2359"/>
      <c r="BC126" s="2359"/>
      <c r="BD126" s="2359"/>
      <c r="BE126" s="2359"/>
      <c r="BF126" s="2359"/>
      <c r="BG126" s="2359"/>
      <c r="BH126" s="2359"/>
      <c r="BI126" s="2359"/>
      <c r="BJ126" s="2359"/>
      <c r="BK126" s="2359"/>
      <c r="BL126" s="2359"/>
      <c r="BM126" s="2359"/>
      <c r="BN126" s="2359"/>
      <c r="BO126" s="2359"/>
      <c r="BP126" s="2359"/>
      <c r="BQ126" s="2359"/>
      <c r="BR126" s="2359"/>
      <c r="BS126" s="2359"/>
      <c r="BT126" s="2359"/>
      <c r="BU126" s="2359"/>
      <c r="BV126" s="2359"/>
      <c r="BW126" s="2359"/>
      <c r="BX126" s="2359"/>
      <c r="BY126" s="2359"/>
      <c r="BZ126" s="2359"/>
      <c r="CA126" s="2359"/>
      <c r="CB126" s="2359"/>
      <c r="CC126" s="2359"/>
      <c r="CD126" s="2359"/>
      <c r="CE126" s="2359"/>
      <c r="CF126" s="2359"/>
      <c r="CG126" s="2359"/>
      <c r="CH126" s="2360"/>
      <c r="CI126" s="2361">
        <v>306</v>
      </c>
      <c r="CJ126" s="2387">
        <v>1</v>
      </c>
      <c r="CK126" s="2362">
        <v>306</v>
      </c>
      <c r="CL126" s="2387">
        <v>1</v>
      </c>
      <c r="CM126" s="2362">
        <v>306</v>
      </c>
      <c r="CN126" s="2387">
        <v>1</v>
      </c>
      <c r="CO126" s="2362">
        <v>306</v>
      </c>
      <c r="CP126" s="2387">
        <v>1</v>
      </c>
      <c r="CQ126" s="2362">
        <v>306</v>
      </c>
      <c r="CR126" s="2387">
        <v>1</v>
      </c>
      <c r="CS126" s="2362">
        <v>306</v>
      </c>
      <c r="CT126" s="2388">
        <v>1</v>
      </c>
      <c r="CU126" s="2364">
        <v>1</v>
      </c>
      <c r="CV126" s="2365"/>
      <c r="CW126" s="2365"/>
      <c r="CX126" s="2365"/>
      <c r="CY126" s="2365"/>
      <c r="CZ126" s="2365"/>
      <c r="DA126" s="2365"/>
      <c r="DB126" s="2365"/>
      <c r="DC126" s="2365"/>
      <c r="DD126" s="2365"/>
      <c r="DE126" s="2365"/>
      <c r="DF126" s="2365"/>
    </row>
    <row r="127" spans="1:113" s="535" customFormat="1" ht="15" customHeight="1" x14ac:dyDescent="0.25">
      <c r="B127" s="2358" t="s">
        <v>3449</v>
      </c>
      <c r="C127" s="2359"/>
      <c r="D127" s="2359"/>
      <c r="E127" s="2359"/>
      <c r="F127" s="2359"/>
      <c r="G127" s="2359"/>
      <c r="H127" s="2359"/>
      <c r="I127" s="2359"/>
      <c r="J127" s="2359"/>
      <c r="K127" s="2359"/>
      <c r="L127" s="2359"/>
      <c r="M127" s="2359"/>
      <c r="N127" s="2359"/>
      <c r="O127" s="2359"/>
      <c r="P127" s="2359"/>
      <c r="Q127" s="2359"/>
      <c r="R127" s="2359"/>
      <c r="S127" s="2359"/>
      <c r="T127" s="2359"/>
      <c r="U127" s="2359"/>
      <c r="V127" s="2359"/>
      <c r="W127" s="2359"/>
      <c r="X127" s="2359"/>
      <c r="Y127" s="2359"/>
      <c r="Z127" s="2359"/>
      <c r="AA127" s="2359"/>
      <c r="AB127" s="2359"/>
      <c r="AC127" s="2359"/>
      <c r="AD127" s="2359"/>
      <c r="AE127" s="2359"/>
      <c r="AF127" s="2359"/>
      <c r="AG127" s="2359"/>
      <c r="AH127" s="2359"/>
      <c r="AI127" s="2359"/>
      <c r="AJ127" s="2359"/>
      <c r="AK127" s="2359"/>
      <c r="AL127" s="2359"/>
      <c r="AM127" s="2359"/>
      <c r="AN127" s="2359"/>
      <c r="AO127" s="2359"/>
      <c r="AP127" s="2359"/>
      <c r="AQ127" s="2359"/>
      <c r="AR127" s="2359"/>
      <c r="AS127" s="2359"/>
      <c r="AT127" s="2359"/>
      <c r="AU127" s="2359"/>
      <c r="AV127" s="2359"/>
      <c r="AW127" s="2359"/>
      <c r="AX127" s="2359"/>
      <c r="AY127" s="2359"/>
      <c r="AZ127" s="2359"/>
      <c r="BA127" s="2359"/>
      <c r="BB127" s="2359"/>
      <c r="BC127" s="2359"/>
      <c r="BD127" s="2359"/>
      <c r="BE127" s="2359"/>
      <c r="BF127" s="2359"/>
      <c r="BG127" s="2359"/>
      <c r="BH127" s="2359"/>
      <c r="BI127" s="2359"/>
      <c r="BJ127" s="2359"/>
      <c r="BK127" s="2359"/>
      <c r="BL127" s="2359"/>
      <c r="BM127" s="2359"/>
      <c r="BN127" s="2359"/>
      <c r="BO127" s="2359"/>
      <c r="BP127" s="2359"/>
      <c r="BQ127" s="2359"/>
      <c r="BR127" s="2359"/>
      <c r="BS127" s="2359"/>
      <c r="BT127" s="2359"/>
      <c r="BU127" s="2359"/>
      <c r="BV127" s="2359"/>
      <c r="BW127" s="2359"/>
      <c r="BX127" s="2359"/>
      <c r="BY127" s="2359"/>
      <c r="BZ127" s="2359"/>
      <c r="CA127" s="2359"/>
      <c r="CB127" s="2359"/>
      <c r="CC127" s="2359"/>
      <c r="CD127" s="2359"/>
      <c r="CE127" s="2359"/>
      <c r="CF127" s="2359"/>
      <c r="CG127" s="2359"/>
      <c r="CH127" s="2360"/>
      <c r="CI127" s="2361">
        <v>9</v>
      </c>
      <c r="CJ127" s="2387">
        <v>0.15359477124183007</v>
      </c>
      <c r="CK127" s="2362">
        <v>47</v>
      </c>
      <c r="CL127" s="2387">
        <v>0.15359477124183007</v>
      </c>
      <c r="CM127" s="2362">
        <v>47</v>
      </c>
      <c r="CN127" s="2387">
        <v>0.15359477124183007</v>
      </c>
      <c r="CO127" s="2362">
        <v>47</v>
      </c>
      <c r="CP127" s="2387">
        <v>0.15359477124183007</v>
      </c>
      <c r="CQ127" s="2362">
        <v>47</v>
      </c>
      <c r="CR127" s="2387">
        <v>0.15359477124183007</v>
      </c>
      <c r="CS127" s="2362">
        <v>47</v>
      </c>
      <c r="CT127" s="2388">
        <v>0.15359477124183007</v>
      </c>
      <c r="CU127" s="2367">
        <f>CI127/$CI$126</f>
        <v>2.9411764705882353E-2</v>
      </c>
      <c r="CV127" s="2367"/>
      <c r="CW127" s="2367"/>
      <c r="CX127" s="2367"/>
      <c r="CY127" s="2367"/>
      <c r="CZ127" s="2367"/>
      <c r="DA127" s="2367"/>
      <c r="DB127" s="2367"/>
      <c r="DC127" s="2367"/>
      <c r="DD127" s="2367"/>
      <c r="DE127" s="2367"/>
      <c r="DF127" s="2367"/>
    </row>
    <row r="128" spans="1:113" s="535" customFormat="1" ht="15" customHeight="1" x14ac:dyDescent="0.25">
      <c r="B128" s="2370" t="s">
        <v>3412</v>
      </c>
      <c r="C128" s="2371"/>
      <c r="D128" s="2371"/>
      <c r="E128" s="2371"/>
      <c r="F128" s="2371"/>
      <c r="G128" s="2371"/>
      <c r="H128" s="2371"/>
      <c r="I128" s="2371"/>
      <c r="J128" s="2371"/>
      <c r="K128" s="2371"/>
      <c r="L128" s="2371"/>
      <c r="M128" s="2371"/>
      <c r="N128" s="2371"/>
      <c r="O128" s="2371"/>
      <c r="P128" s="2371"/>
      <c r="Q128" s="2371"/>
      <c r="R128" s="2371"/>
      <c r="S128" s="2371"/>
      <c r="T128" s="2371"/>
      <c r="U128" s="2371"/>
      <c r="V128" s="2371"/>
      <c r="W128" s="2371"/>
      <c r="X128" s="2371"/>
      <c r="Y128" s="2371"/>
      <c r="Z128" s="2371"/>
      <c r="AA128" s="2371"/>
      <c r="AB128" s="2371"/>
      <c r="AC128" s="2371"/>
      <c r="AD128" s="2371"/>
      <c r="AE128" s="2371"/>
      <c r="AF128" s="2371"/>
      <c r="AG128" s="2371"/>
      <c r="AH128" s="2371"/>
      <c r="AI128" s="2371"/>
      <c r="AJ128" s="2371"/>
      <c r="AK128" s="2371"/>
      <c r="AL128" s="2371"/>
      <c r="AM128" s="2371"/>
      <c r="AN128" s="2371"/>
      <c r="AO128" s="2371"/>
      <c r="AP128" s="2371"/>
      <c r="AQ128" s="2371"/>
      <c r="AR128" s="2371"/>
      <c r="AS128" s="2371"/>
      <c r="AT128" s="2371"/>
      <c r="AU128" s="2371"/>
      <c r="AV128" s="2371"/>
      <c r="AW128" s="2371"/>
      <c r="AX128" s="2371"/>
      <c r="AY128" s="2371"/>
      <c r="AZ128" s="2371"/>
      <c r="BA128" s="2371"/>
      <c r="BB128" s="2371"/>
      <c r="BC128" s="2371"/>
      <c r="BD128" s="2371"/>
      <c r="BE128" s="2371"/>
      <c r="BF128" s="2371"/>
      <c r="BG128" s="2371"/>
      <c r="BH128" s="2371"/>
      <c r="BI128" s="2371"/>
      <c r="BJ128" s="2371"/>
      <c r="BK128" s="2371"/>
      <c r="BL128" s="2371"/>
      <c r="BM128" s="2371"/>
      <c r="BN128" s="2371"/>
      <c r="BO128" s="2371"/>
      <c r="BP128" s="2371"/>
      <c r="BQ128" s="2371"/>
      <c r="BR128" s="2371"/>
      <c r="BS128" s="2371"/>
      <c r="BT128" s="2371"/>
      <c r="BU128" s="2371"/>
      <c r="BV128" s="2371"/>
      <c r="BW128" s="2371"/>
      <c r="BX128" s="2371"/>
      <c r="BY128" s="2371"/>
      <c r="BZ128" s="2371"/>
      <c r="CA128" s="2371"/>
      <c r="CB128" s="2371"/>
      <c r="CC128" s="2371"/>
      <c r="CD128" s="2371"/>
      <c r="CE128" s="2371"/>
      <c r="CF128" s="2371"/>
      <c r="CG128" s="2371"/>
      <c r="CH128" s="2372"/>
      <c r="CI128" s="2361">
        <v>259</v>
      </c>
      <c r="CJ128" s="2387">
        <v>0.84640522875816993</v>
      </c>
      <c r="CK128" s="2362">
        <v>259</v>
      </c>
      <c r="CL128" s="2387">
        <v>0.84640522875816993</v>
      </c>
      <c r="CM128" s="2362">
        <v>259</v>
      </c>
      <c r="CN128" s="2387">
        <v>0.84640522875816993</v>
      </c>
      <c r="CO128" s="2362">
        <v>259</v>
      </c>
      <c r="CP128" s="2387">
        <v>0.84640522875816993</v>
      </c>
      <c r="CQ128" s="2362">
        <v>259</v>
      </c>
      <c r="CR128" s="2387">
        <v>0.84640522875816993</v>
      </c>
      <c r="CS128" s="2362">
        <v>259</v>
      </c>
      <c r="CT128" s="2388">
        <v>0.84640522875816993</v>
      </c>
      <c r="CU128" s="2367">
        <f>CI128/$CI$126</f>
        <v>0.84640522875816993</v>
      </c>
      <c r="CV128" s="2367"/>
      <c r="CW128" s="2367"/>
      <c r="CX128" s="2367"/>
      <c r="CY128" s="2367"/>
      <c r="CZ128" s="2367"/>
      <c r="DA128" s="2367"/>
      <c r="DB128" s="2367"/>
      <c r="DC128" s="2367"/>
      <c r="DD128" s="2367"/>
      <c r="DE128" s="2367"/>
      <c r="DF128" s="2367"/>
    </row>
    <row r="129" spans="2:110" x14ac:dyDescent="0.25">
      <c r="B129" s="555"/>
      <c r="C129" s="555"/>
      <c r="D129" s="555"/>
      <c r="E129" s="555"/>
      <c r="F129" s="555"/>
      <c r="G129" s="555"/>
      <c r="H129" s="555"/>
      <c r="I129" s="555"/>
      <c r="J129" s="555"/>
      <c r="K129" s="555"/>
      <c r="L129" s="555"/>
      <c r="M129" s="555"/>
      <c r="N129" s="555"/>
      <c r="O129" s="555"/>
      <c r="P129" s="555"/>
      <c r="Q129" s="555"/>
      <c r="R129" s="555"/>
      <c r="S129" s="555"/>
      <c r="T129" s="555"/>
      <c r="U129" s="555"/>
      <c r="V129" s="555"/>
      <c r="W129" s="555"/>
      <c r="X129" s="555"/>
      <c r="Y129" s="555"/>
      <c r="Z129" s="555"/>
      <c r="AA129" s="555"/>
      <c r="AB129" s="555"/>
      <c r="AC129" s="555"/>
      <c r="AD129" s="555"/>
      <c r="AE129" s="555"/>
      <c r="AF129" s="555"/>
      <c r="AG129" s="555"/>
      <c r="AH129" s="555"/>
      <c r="AI129" s="555"/>
      <c r="AJ129" s="555"/>
      <c r="AK129" s="555"/>
      <c r="AL129" s="555"/>
      <c r="AM129" s="555"/>
      <c r="AN129" s="555"/>
      <c r="AO129" s="555"/>
      <c r="AP129" s="555"/>
      <c r="AQ129" s="555"/>
      <c r="AR129" s="555"/>
      <c r="AS129" s="555"/>
      <c r="AT129" s="555"/>
      <c r="AU129" s="555"/>
      <c r="AV129" s="555"/>
      <c r="AW129" s="555"/>
      <c r="AX129" s="555"/>
      <c r="AY129" s="555"/>
      <c r="AZ129" s="555"/>
      <c r="BA129" s="555"/>
      <c r="BB129" s="555"/>
      <c r="BC129" s="555"/>
      <c r="BD129" s="555"/>
      <c r="BE129" s="555"/>
      <c r="BF129" s="555"/>
      <c r="BG129" s="555"/>
      <c r="BH129" s="555"/>
      <c r="BI129" s="555"/>
      <c r="BJ129" s="555"/>
      <c r="BK129" s="555"/>
      <c r="BL129" s="555"/>
      <c r="BM129" s="555"/>
      <c r="BN129" s="555"/>
      <c r="BO129" s="555"/>
      <c r="BP129" s="555"/>
      <c r="BQ129" s="555"/>
      <c r="BR129" s="555"/>
      <c r="BS129" s="555"/>
      <c r="BT129" s="555"/>
      <c r="BU129" s="555"/>
      <c r="BV129" s="555"/>
      <c r="BW129" s="555"/>
      <c r="BX129" s="555"/>
      <c r="BY129" s="555"/>
      <c r="BZ129" s="555"/>
      <c r="CA129" s="555"/>
      <c r="CB129" s="555"/>
      <c r="CC129" s="555"/>
      <c r="CD129" s="555"/>
      <c r="CE129" s="555"/>
      <c r="CF129" s="555"/>
      <c r="CG129" s="555"/>
      <c r="CH129" s="555"/>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row>
    <row r="130" spans="2:110" x14ac:dyDescent="0.25">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row>
    <row r="131" spans="2:110" ht="20.100000000000001" customHeight="1" x14ac:dyDescent="0.25">
      <c r="B131" s="2392" t="s">
        <v>939</v>
      </c>
      <c r="C131" s="2393"/>
      <c r="D131" s="2393"/>
      <c r="E131" s="2393"/>
      <c r="F131" s="2393"/>
      <c r="G131" s="2393"/>
      <c r="H131" s="2393"/>
      <c r="I131" s="2393"/>
      <c r="J131" s="2393"/>
      <c r="K131" s="2393"/>
      <c r="L131" s="2393"/>
      <c r="M131" s="2393"/>
      <c r="N131" s="2393"/>
      <c r="O131" s="2393"/>
      <c r="P131" s="2393"/>
      <c r="Q131" s="2393"/>
      <c r="R131" s="2393"/>
      <c r="S131" s="2393"/>
      <c r="T131" s="2393"/>
      <c r="U131" s="2393"/>
      <c r="V131" s="2393"/>
      <c r="W131" s="2393"/>
      <c r="X131" s="2393"/>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3"/>
      <c r="BE131" s="2393"/>
      <c r="BF131" s="2393"/>
      <c r="BG131" s="2393"/>
      <c r="BH131" s="2393"/>
      <c r="BI131" s="2393"/>
      <c r="BJ131" s="2393"/>
      <c r="BK131" s="2393"/>
      <c r="BL131" s="2393"/>
      <c r="BM131" s="2393"/>
      <c r="BN131" s="2393"/>
      <c r="BO131" s="2393"/>
      <c r="BP131" s="2393"/>
      <c r="BQ131" s="2393"/>
      <c r="BR131" s="2393"/>
      <c r="BS131" s="2393"/>
      <c r="BT131" s="2393"/>
      <c r="BU131" s="2393"/>
      <c r="BV131" s="2393"/>
      <c r="BW131" s="2393"/>
      <c r="BX131" s="2394"/>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row>
    <row r="132" spans="2:110" ht="20.100000000000001" customHeight="1" x14ac:dyDescent="0.25">
      <c r="B132" s="2290" t="s">
        <v>910</v>
      </c>
      <c r="C132" s="2290"/>
      <c r="D132" s="2290"/>
      <c r="E132" s="2290"/>
      <c r="F132" s="2290"/>
      <c r="G132" s="2290"/>
      <c r="H132" s="2290"/>
      <c r="I132" s="2290"/>
      <c r="J132" s="2290"/>
      <c r="K132" s="2290"/>
      <c r="L132" s="2290"/>
      <c r="M132" s="2290"/>
      <c r="N132" s="2290"/>
      <c r="O132" s="2290"/>
      <c r="P132" s="2290"/>
      <c r="Q132" s="2290"/>
      <c r="R132" s="2290"/>
      <c r="S132" s="2290"/>
      <c r="T132" s="2290"/>
      <c r="U132" s="2290"/>
      <c r="V132" s="2290"/>
      <c r="W132" s="2290"/>
      <c r="X132" s="2290"/>
      <c r="Y132" s="2290"/>
      <c r="Z132" s="2290"/>
      <c r="AA132" s="2290"/>
      <c r="AB132" s="2290"/>
      <c r="AC132" s="2290"/>
      <c r="AD132" s="2290"/>
      <c r="AE132" s="2290"/>
      <c r="AF132" s="2290"/>
      <c r="AG132" s="2290"/>
      <c r="AH132" s="2290"/>
      <c r="AI132" s="2290"/>
      <c r="AJ132" s="2290"/>
      <c r="AK132" s="2290"/>
      <c r="AL132" s="2389" t="s">
        <v>958</v>
      </c>
      <c r="AM132" s="2390"/>
      <c r="AN132" s="2390"/>
      <c r="AO132" s="2390"/>
      <c r="AP132" s="2390"/>
      <c r="AQ132" s="2390"/>
      <c r="AR132" s="2390"/>
      <c r="AS132" s="2390"/>
      <c r="AT132" s="2390"/>
      <c r="AU132" s="2390"/>
      <c r="AV132" s="2390"/>
      <c r="AW132" s="2390"/>
      <c r="AX132" s="2390"/>
      <c r="AY132" s="2390"/>
      <c r="AZ132" s="2390"/>
      <c r="BA132" s="2390"/>
      <c r="BB132" s="2390"/>
      <c r="BC132" s="2390"/>
      <c r="BD132" s="2390"/>
      <c r="BE132" s="2390"/>
      <c r="BF132" s="2390"/>
      <c r="BG132" s="2390"/>
      <c r="BH132" s="2390"/>
      <c r="BI132" s="2390"/>
      <c r="BJ132" s="2390"/>
      <c r="BK132" s="2390"/>
      <c r="BL132" s="2390"/>
      <c r="BM132" s="2390"/>
      <c r="BN132" s="2390"/>
      <c r="BO132" s="2390"/>
      <c r="BP132" s="2390"/>
      <c r="BQ132" s="2390"/>
      <c r="BR132" s="2390"/>
      <c r="BS132" s="2390"/>
      <c r="BT132" s="2390"/>
      <c r="BU132" s="2390"/>
      <c r="BV132" s="2390"/>
      <c r="BW132" s="2390"/>
      <c r="BX132" s="239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row>
    <row r="133" spans="2:110" ht="20.100000000000001" customHeight="1" x14ac:dyDescent="0.25">
      <c r="B133" s="2290" t="s">
        <v>911</v>
      </c>
      <c r="C133" s="2290"/>
      <c r="D133" s="2290"/>
      <c r="E133" s="2290"/>
      <c r="F133" s="2290"/>
      <c r="G133" s="2290"/>
      <c r="H133" s="2290"/>
      <c r="I133" s="2290"/>
      <c r="J133" s="2290"/>
      <c r="K133" s="2290"/>
      <c r="L133" s="2290"/>
      <c r="M133" s="2290"/>
      <c r="N133" s="2290"/>
      <c r="O133" s="2290"/>
      <c r="P133" s="2290"/>
      <c r="Q133" s="2290"/>
      <c r="R133" s="2290"/>
      <c r="S133" s="2290"/>
      <c r="T133" s="2290"/>
      <c r="U133" s="2290"/>
      <c r="V133" s="2290"/>
      <c r="W133" s="2290"/>
      <c r="X133" s="2290"/>
      <c r="Y133" s="2290"/>
      <c r="Z133" s="2290"/>
      <c r="AA133" s="2290"/>
      <c r="AB133" s="2290"/>
      <c r="AC133" s="2290"/>
      <c r="AD133" s="2290"/>
      <c r="AE133" s="2290"/>
      <c r="AF133" s="2290"/>
      <c r="AG133" s="2290"/>
      <c r="AH133" s="2290"/>
      <c r="AI133" s="2290"/>
      <c r="AJ133" s="2290"/>
      <c r="AK133" s="2290"/>
      <c r="AL133" s="2389" t="s">
        <v>958</v>
      </c>
      <c r="AM133" s="2390"/>
      <c r="AN133" s="2390"/>
      <c r="AO133" s="2390"/>
      <c r="AP133" s="2390"/>
      <c r="AQ133" s="2390"/>
      <c r="AR133" s="2390"/>
      <c r="AS133" s="2390"/>
      <c r="AT133" s="2390"/>
      <c r="AU133" s="2390"/>
      <c r="AV133" s="2390"/>
      <c r="AW133" s="2390"/>
      <c r="AX133" s="2390"/>
      <c r="AY133" s="2390"/>
      <c r="AZ133" s="2390"/>
      <c r="BA133" s="2390"/>
      <c r="BB133" s="2390"/>
      <c r="BC133" s="2390"/>
      <c r="BD133" s="2390"/>
      <c r="BE133" s="2390"/>
      <c r="BF133" s="2390"/>
      <c r="BG133" s="2390"/>
      <c r="BH133" s="2390"/>
      <c r="BI133" s="2390"/>
      <c r="BJ133" s="2390"/>
      <c r="BK133" s="2390"/>
      <c r="BL133" s="2390"/>
      <c r="BM133" s="2390"/>
      <c r="BN133" s="2390"/>
      <c r="BO133" s="2390"/>
      <c r="BP133" s="2390"/>
      <c r="BQ133" s="2390"/>
      <c r="BR133" s="2390"/>
      <c r="BS133" s="2390"/>
      <c r="BT133" s="2390"/>
      <c r="BU133" s="2390"/>
      <c r="BV133" s="2390"/>
      <c r="BW133" s="2390"/>
      <c r="BX133" s="239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row>
    <row r="134" spans="2:110" ht="20.100000000000001" customHeight="1" x14ac:dyDescent="0.25">
      <c r="B134" s="2290" t="s">
        <v>912</v>
      </c>
      <c r="C134" s="2290"/>
      <c r="D134" s="2290"/>
      <c r="E134" s="2290"/>
      <c r="F134" s="2290"/>
      <c r="G134" s="2290"/>
      <c r="H134" s="2290"/>
      <c r="I134" s="2290"/>
      <c r="J134" s="2290"/>
      <c r="K134" s="2290"/>
      <c r="L134" s="2290"/>
      <c r="M134" s="2290"/>
      <c r="N134" s="2290"/>
      <c r="O134" s="2290"/>
      <c r="P134" s="2290"/>
      <c r="Q134" s="2290"/>
      <c r="R134" s="2290"/>
      <c r="S134" s="2290"/>
      <c r="T134" s="2290"/>
      <c r="U134" s="2290"/>
      <c r="V134" s="2290"/>
      <c r="W134" s="2290"/>
      <c r="X134" s="2290"/>
      <c r="Y134" s="2290"/>
      <c r="Z134" s="2290"/>
      <c r="AA134" s="2290"/>
      <c r="AB134" s="2290"/>
      <c r="AC134" s="2290"/>
      <c r="AD134" s="2290"/>
      <c r="AE134" s="2290"/>
      <c r="AF134" s="2290"/>
      <c r="AG134" s="2290"/>
      <c r="AH134" s="2290"/>
      <c r="AI134" s="2290"/>
      <c r="AJ134" s="2290"/>
      <c r="AK134" s="2290"/>
      <c r="AL134" s="2389" t="s">
        <v>958</v>
      </c>
      <c r="AM134" s="2390"/>
      <c r="AN134" s="2390"/>
      <c r="AO134" s="2390"/>
      <c r="AP134" s="2390"/>
      <c r="AQ134" s="2390"/>
      <c r="AR134" s="2390"/>
      <c r="AS134" s="2390"/>
      <c r="AT134" s="2390"/>
      <c r="AU134" s="2390"/>
      <c r="AV134" s="2390"/>
      <c r="AW134" s="2390"/>
      <c r="AX134" s="2390"/>
      <c r="AY134" s="2390"/>
      <c r="AZ134" s="2390"/>
      <c r="BA134" s="2390"/>
      <c r="BB134" s="2390"/>
      <c r="BC134" s="2390"/>
      <c r="BD134" s="2390"/>
      <c r="BE134" s="2390"/>
      <c r="BF134" s="2390"/>
      <c r="BG134" s="2390"/>
      <c r="BH134" s="2390"/>
      <c r="BI134" s="2390"/>
      <c r="BJ134" s="2390"/>
      <c r="BK134" s="2390"/>
      <c r="BL134" s="2390"/>
      <c r="BM134" s="2390"/>
      <c r="BN134" s="2390"/>
      <c r="BO134" s="2390"/>
      <c r="BP134" s="2390"/>
      <c r="BQ134" s="2390"/>
      <c r="BR134" s="2390"/>
      <c r="BS134" s="2390"/>
      <c r="BT134" s="2390"/>
      <c r="BU134" s="2390"/>
      <c r="BV134" s="2390"/>
      <c r="BW134" s="2390"/>
      <c r="BX134" s="239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row>
    <row r="135" spans="2:110" ht="20.100000000000001" customHeight="1" x14ac:dyDescent="0.25">
      <c r="B135" s="2290" t="s">
        <v>893</v>
      </c>
      <c r="C135" s="2290"/>
      <c r="D135" s="2290"/>
      <c r="E135" s="2290"/>
      <c r="F135" s="2290"/>
      <c r="G135" s="2290"/>
      <c r="H135" s="2290"/>
      <c r="I135" s="2290"/>
      <c r="J135" s="2290"/>
      <c r="K135" s="2290"/>
      <c r="L135" s="2290"/>
      <c r="M135" s="2290"/>
      <c r="N135" s="2290"/>
      <c r="O135" s="2290"/>
      <c r="P135" s="2290"/>
      <c r="Q135" s="2290"/>
      <c r="R135" s="2290"/>
      <c r="S135" s="2290"/>
      <c r="T135" s="2290"/>
      <c r="U135" s="2290"/>
      <c r="V135" s="2290"/>
      <c r="W135" s="2290"/>
      <c r="X135" s="2290"/>
      <c r="Y135" s="2290"/>
      <c r="Z135" s="2290"/>
      <c r="AA135" s="2290"/>
      <c r="AB135" s="2290"/>
      <c r="AC135" s="2290"/>
      <c r="AD135" s="2290"/>
      <c r="AE135" s="2290"/>
      <c r="AF135" s="2290"/>
      <c r="AG135" s="2290"/>
      <c r="AH135" s="2290"/>
      <c r="AI135" s="2290"/>
      <c r="AJ135" s="2290"/>
      <c r="AK135" s="2290"/>
      <c r="AL135" s="2389" t="s">
        <v>958</v>
      </c>
      <c r="AM135" s="2390"/>
      <c r="AN135" s="2390"/>
      <c r="AO135" s="2390"/>
      <c r="AP135" s="2390"/>
      <c r="AQ135" s="2390"/>
      <c r="AR135" s="2390"/>
      <c r="AS135" s="2390"/>
      <c r="AT135" s="2390"/>
      <c r="AU135" s="2390"/>
      <c r="AV135" s="2390"/>
      <c r="AW135" s="2390"/>
      <c r="AX135" s="2390"/>
      <c r="AY135" s="2390"/>
      <c r="AZ135" s="2390"/>
      <c r="BA135" s="2390"/>
      <c r="BB135" s="2390"/>
      <c r="BC135" s="2390"/>
      <c r="BD135" s="2390"/>
      <c r="BE135" s="2390"/>
      <c r="BF135" s="2390"/>
      <c r="BG135" s="2390"/>
      <c r="BH135" s="2390"/>
      <c r="BI135" s="2390"/>
      <c r="BJ135" s="2390"/>
      <c r="BK135" s="2390"/>
      <c r="BL135" s="2390"/>
      <c r="BM135" s="2390"/>
      <c r="BN135" s="2390"/>
      <c r="BO135" s="2390"/>
      <c r="BP135" s="2390"/>
      <c r="BQ135" s="2390"/>
      <c r="BR135" s="2390"/>
      <c r="BS135" s="2390"/>
      <c r="BT135" s="2390"/>
      <c r="BU135" s="2390"/>
      <c r="BV135" s="2390"/>
      <c r="BW135" s="2390"/>
      <c r="BX135" s="239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row>
  </sheetData>
  <sheetProtection algorithmName="SHA-512" hashValue="rYcPaav+KxoK2Yd7FS3xVHKiJyQ/oq2zT1kdFV2J6j859+ws4pLvsgchzv687RI8O471jNph2d30t+DVl/7sDg==" saltValue="SB+YjWf1A+pANvphtyaZ2g==" spinCount="100000" sheet="1" objects="1" scenarios="1"/>
  <customSheetViews>
    <customSheetView guid="{6425AD40-BB5F-4DDC-B7E5-93EC90B05160}" showGridLines="0" hiddenRows="1">
      <selection activeCell="A120" sqref="A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selection activeCell="D120" sqref="D120:DI12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A120" sqref="A120"/>
      <pageMargins left="7.874015748031496E-2" right="7.874015748031496E-2" top="0.15748031496062992" bottom="0.31496062992125984" header="0.31496062992125984" footer="0.15748031496062992"/>
      <pageSetup paperSize="9" orientation="landscape" r:id="rId3"/>
    </customSheetView>
  </customSheetViews>
  <mergeCells count="104">
    <mergeCell ref="B135:AK135"/>
    <mergeCell ref="AL135:BX135"/>
    <mergeCell ref="BS83:CA87"/>
    <mergeCell ref="BS88:CA92"/>
    <mergeCell ref="BS93:CA97"/>
    <mergeCell ref="BS98:CA102"/>
    <mergeCell ref="BS103:CA107"/>
    <mergeCell ref="B131:BX131"/>
    <mergeCell ref="B132:AK132"/>
    <mergeCell ref="AL132:BX132"/>
    <mergeCell ref="B133:AK133"/>
    <mergeCell ref="AL133:BX133"/>
    <mergeCell ref="B134:AK134"/>
    <mergeCell ref="AL134:BX134"/>
    <mergeCell ref="B128:CH128"/>
    <mergeCell ref="B108:B112"/>
    <mergeCell ref="B113:B117"/>
    <mergeCell ref="B98:B102"/>
    <mergeCell ref="D98:AF102"/>
    <mergeCell ref="AG98:AO102"/>
    <mergeCell ref="BJ98:BR102"/>
    <mergeCell ref="D103:AF107"/>
    <mergeCell ref="CB98:CJ102"/>
    <mergeCell ref="CB103:CJ107"/>
    <mergeCell ref="B127:CH127"/>
    <mergeCell ref="CI127:CT127"/>
    <mergeCell ref="CU127:DF127"/>
    <mergeCell ref="CI128:CT128"/>
    <mergeCell ref="CU128:DF128"/>
    <mergeCell ref="DG122:DI122"/>
    <mergeCell ref="DG121:DI121"/>
    <mergeCell ref="C122:N122"/>
    <mergeCell ref="O122:Z122"/>
    <mergeCell ref="AA122:AL122"/>
    <mergeCell ref="AM122:AX122"/>
    <mergeCell ref="CU122:DF122"/>
    <mergeCell ref="AY122:BJ122"/>
    <mergeCell ref="B125:CH125"/>
    <mergeCell ref="CI125:CT125"/>
    <mergeCell ref="CU125:DF125"/>
    <mergeCell ref="B126:CH126"/>
    <mergeCell ref="CI126:CT126"/>
    <mergeCell ref="CU126:DF126"/>
    <mergeCell ref="CI121:CT121"/>
    <mergeCell ref="CU121:DF121"/>
    <mergeCell ref="C121:N121"/>
    <mergeCell ref="O121:Z121"/>
    <mergeCell ref="AA121:AL121"/>
    <mergeCell ref="AM121:AX121"/>
    <mergeCell ref="AY121:BJ121"/>
    <mergeCell ref="BK121:BV121"/>
    <mergeCell ref="BW121:CH121"/>
    <mergeCell ref="BK122:BV122"/>
    <mergeCell ref="BW122:CH122"/>
    <mergeCell ref="CI122:CT122"/>
    <mergeCell ref="CM10:DI10"/>
    <mergeCell ref="AZ83:BI87"/>
    <mergeCell ref="BJ83:BR87"/>
    <mergeCell ref="DC86:DI92"/>
    <mergeCell ref="CB83:CJ87"/>
    <mergeCell ref="CB88:CJ92"/>
    <mergeCell ref="AG83:AO87"/>
    <mergeCell ref="CB93:CJ97"/>
    <mergeCell ref="DC101:DI104"/>
    <mergeCell ref="AG103:AO107"/>
    <mergeCell ref="BJ103:BR107"/>
    <mergeCell ref="D120:DI120"/>
    <mergeCell ref="BE118:BJ118"/>
    <mergeCell ref="BQ118:BV118"/>
    <mergeCell ref="CC118:CH118"/>
    <mergeCell ref="CO118:CT118"/>
    <mergeCell ref="DA118:DF118"/>
    <mergeCell ref="DG118:DI118"/>
    <mergeCell ref="C118:N118"/>
    <mergeCell ref="O118:Z118"/>
    <mergeCell ref="AG118:AL118"/>
    <mergeCell ref="AS118:AX118"/>
    <mergeCell ref="B13:N13"/>
    <mergeCell ref="D83:AF87"/>
    <mergeCell ref="AP83:AY87"/>
    <mergeCell ref="D88:AF92"/>
    <mergeCell ref="AG88:AO92"/>
    <mergeCell ref="BJ88:BR92"/>
    <mergeCell ref="B93:B97"/>
    <mergeCell ref="D93:AF97"/>
    <mergeCell ref="AG93:AO97"/>
    <mergeCell ref="BJ93:BR97"/>
    <mergeCell ref="A18:A117"/>
    <mergeCell ref="B18:B22"/>
    <mergeCell ref="B23:B27"/>
    <mergeCell ref="B28:B32"/>
    <mergeCell ref="B33:B37"/>
    <mergeCell ref="B38:B42"/>
    <mergeCell ref="B43:B47"/>
    <mergeCell ref="B78:B82"/>
    <mergeCell ref="B83:B87"/>
    <mergeCell ref="B103:B107"/>
    <mergeCell ref="B88:B92"/>
    <mergeCell ref="B48:B52"/>
    <mergeCell ref="B53:B57"/>
    <mergeCell ref="B58:B62"/>
    <mergeCell ref="B63:B67"/>
    <mergeCell ref="B68:B72"/>
    <mergeCell ref="B73:B77"/>
  </mergeCells>
  <hyperlinks>
    <hyperlink ref="CM10" location="Inhalt!A1" display="Zurück zum Inhaltsverzeichnis" xr:uid="{00000000-0004-0000-40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I35"/>
  <sheetViews>
    <sheetView workbookViewId="0"/>
  </sheetViews>
  <sheetFormatPr baseColWidth="10" defaultColWidth="11.42578125" defaultRowHeight="15" x14ac:dyDescent="0.25"/>
  <cols>
    <col min="1" max="1" width="2.5703125" customWidth="1"/>
    <col min="2" max="2" width="2.28515625" customWidth="1"/>
    <col min="6" max="6" width="48" customWidth="1"/>
    <col min="7" max="7" width="9.42578125" customWidth="1"/>
    <col min="8" max="8" width="21.42578125" customWidth="1"/>
    <col min="9" max="9" width="44.28515625" customWidth="1"/>
    <col min="10" max="10" width="20.28515625" customWidth="1"/>
  </cols>
  <sheetData>
    <row r="1" spans="1:113" ht="14.25" customHeight="1" x14ac:dyDescent="0.25">
      <c r="B1" s="36"/>
    </row>
    <row r="2" spans="1:113" s="17" customFormat="1" ht="15" customHeight="1" x14ac:dyDescent="0.3">
      <c r="B2" s="3"/>
      <c r="C2" s="4"/>
      <c r="D2" s="4"/>
      <c r="E2" s="4"/>
      <c r="F2" s="4"/>
      <c r="G2" s="4"/>
      <c r="H2"/>
      <c r="I2"/>
      <c r="J2"/>
      <c r="K2"/>
      <c r="M2"/>
      <c r="N2"/>
      <c r="O2"/>
      <c r="P2"/>
      <c r="Q2"/>
      <c r="R2"/>
    </row>
    <row r="3" spans="1:113" s="17" customFormat="1" ht="15" customHeight="1" x14ac:dyDescent="0.25">
      <c r="B3" s="62" t="s">
        <v>1239</v>
      </c>
      <c r="C3" s="74"/>
      <c r="D3" s="62"/>
      <c r="E3" s="74"/>
      <c r="F3" s="62"/>
      <c r="G3" s="62"/>
      <c r="H3" s="62"/>
      <c r="I3" s="74"/>
      <c r="J3" s="74"/>
      <c r="K3" s="74"/>
      <c r="M3"/>
      <c r="N3"/>
      <c r="O3"/>
      <c r="P3"/>
      <c r="Q3"/>
      <c r="R3"/>
    </row>
    <row r="4" spans="1:113" s="17" customFormat="1" ht="18" x14ac:dyDescent="0.25">
      <c r="B4" s="36" t="s">
        <v>722</v>
      </c>
      <c r="C4" s="74"/>
      <c r="D4" s="62"/>
      <c r="E4" s="62"/>
      <c r="F4" s="74"/>
      <c r="G4" s="74"/>
      <c r="H4" s="74"/>
      <c r="I4" s="74"/>
      <c r="J4" s="74"/>
      <c r="K4" s="153"/>
      <c r="M4"/>
      <c r="N4"/>
      <c r="O4"/>
      <c r="P4"/>
      <c r="Q4"/>
      <c r="R4"/>
    </row>
    <row r="5" spans="1:113" s="17" customFormat="1" ht="15.75" x14ac:dyDescent="0.25">
      <c r="B5" s="6"/>
      <c r="C5" s="74"/>
      <c r="D5" s="6"/>
      <c r="E5" s="6"/>
      <c r="F5" s="74"/>
      <c r="G5" s="74"/>
      <c r="H5" s="74"/>
      <c r="I5" s="74"/>
      <c r="J5" s="74"/>
      <c r="K5" s="153"/>
      <c r="M5"/>
    </row>
    <row r="6" spans="1:113" s="17" customFormat="1" ht="15" customHeight="1" x14ac:dyDescent="0.25">
      <c r="B6" s="74"/>
      <c r="C6" s="74"/>
      <c r="D6" s="6"/>
      <c r="E6" s="6"/>
      <c r="F6" s="74"/>
      <c r="G6" s="74"/>
      <c r="H6" s="74"/>
      <c r="I6" s="74"/>
      <c r="J6" s="74"/>
      <c r="K6" s="44"/>
      <c r="L6" s="144"/>
    </row>
    <row r="7" spans="1:113" s="17" customFormat="1" ht="15.75" x14ac:dyDescent="0.25">
      <c r="B7" s="206" t="s">
        <v>3450</v>
      </c>
      <c r="C7" s="77"/>
      <c r="D7" s="206"/>
      <c r="E7" s="206"/>
      <c r="F7" s="77"/>
      <c r="G7" s="77"/>
      <c r="H7" s="74"/>
      <c r="I7" s="74"/>
      <c r="J7" s="74"/>
      <c r="K7" s="41"/>
      <c r="L7" s="144"/>
    </row>
    <row r="8" spans="1:113" s="17" customFormat="1" ht="15.75" x14ac:dyDescent="0.25">
      <c r="B8" s="549" t="s">
        <v>2580</v>
      </c>
      <c r="C8" s="77"/>
      <c r="D8" s="206"/>
      <c r="E8" s="206"/>
      <c r="F8" s="77"/>
      <c r="G8" s="77"/>
      <c r="H8" s="6"/>
      <c r="I8" s="41" t="str">
        <f>Inhalt!$C$7</f>
        <v>V. OncoBox: N1.1.1 (231215)</v>
      </c>
      <c r="J8" s="144"/>
    </row>
    <row r="9" spans="1:113" s="17" customFormat="1" ht="15.75" x14ac:dyDescent="0.25">
      <c r="C9" s="74"/>
      <c r="D9" s="74"/>
      <c r="E9" s="74"/>
      <c r="F9" s="74"/>
      <c r="G9" s="74"/>
      <c r="H9" s="6"/>
      <c r="I9" s="41" t="str">
        <f>Inhalt!$C$8</f>
        <v>V. Spezifikation: N1.1.1 (231215)</v>
      </c>
      <c r="J9" s="144"/>
    </row>
    <row r="10" spans="1:113" s="17" customFormat="1" ht="26.25" x14ac:dyDescent="0.25">
      <c r="C10" s="74"/>
      <c r="D10" s="74"/>
      <c r="E10" s="74"/>
      <c r="F10" s="74"/>
      <c r="G10" s="74"/>
      <c r="H10" s="74"/>
      <c r="I10" s="771" t="s">
        <v>1735</v>
      </c>
    </row>
    <row r="11" spans="1:113" ht="18.75" x14ac:dyDescent="0.3">
      <c r="B11" s="3"/>
      <c r="C11" s="4"/>
      <c r="D11" s="4"/>
      <c r="E11" s="4"/>
      <c r="F11" s="4"/>
      <c r="G11" s="4"/>
    </row>
    <row r="12" spans="1:113" ht="14.25" customHeight="1" x14ac:dyDescent="0.25">
      <c r="B12" s="549"/>
      <c r="C12" s="549"/>
      <c r="D12" s="549"/>
      <c r="E12" s="549"/>
      <c r="F12" s="549"/>
      <c r="G12" s="549"/>
      <c r="H12" s="549"/>
      <c r="I12" s="549"/>
      <c r="J12" s="549"/>
      <c r="K12" s="549"/>
      <c r="L12" s="549"/>
      <c r="M12" s="549"/>
      <c r="N12" s="549"/>
      <c r="O12" s="549"/>
      <c r="P12" s="549"/>
      <c r="Q12" s="549"/>
      <c r="R12" s="549"/>
      <c r="S12" s="549"/>
      <c r="T12" s="549"/>
      <c r="U12" s="549"/>
      <c r="V12" s="549"/>
      <c r="W12" s="549"/>
      <c r="X12" s="549"/>
      <c r="Y12" s="549"/>
      <c r="Z12" s="549"/>
      <c r="AA12" s="549"/>
      <c r="AB12" s="549"/>
      <c r="AC12" s="549"/>
      <c r="AD12" s="549"/>
      <c r="AE12" s="549"/>
      <c r="AF12" s="549"/>
      <c r="AG12" s="549"/>
      <c r="AH12" s="549"/>
      <c r="AI12" s="549"/>
      <c r="AJ12" s="549"/>
      <c r="AK12" s="549"/>
      <c r="AL12" s="549"/>
      <c r="AM12" s="549"/>
      <c r="CM12" s="1663" t="s">
        <v>707</v>
      </c>
      <c r="CN12" s="1591"/>
      <c r="CO12" s="1591"/>
      <c r="CP12" s="1591"/>
      <c r="CQ12" s="1591"/>
      <c r="CR12" s="1591"/>
      <c r="CS12" s="1591"/>
      <c r="CT12" s="1591"/>
      <c r="CU12" s="1591"/>
      <c r="CV12" s="1591"/>
      <c r="CW12" s="1591"/>
      <c r="CX12" s="1591"/>
      <c r="CY12" s="1591"/>
      <c r="CZ12" s="1591"/>
      <c r="DA12" s="1591"/>
      <c r="DB12" s="1591"/>
      <c r="DC12" s="1591"/>
      <c r="DD12" s="1591"/>
      <c r="DE12" s="1591"/>
      <c r="DF12" s="1591"/>
      <c r="DG12" s="1591"/>
      <c r="DH12" s="2277"/>
      <c r="DI12" s="2277"/>
    </row>
    <row r="13" spans="1:113" s="84" customFormat="1" ht="15.75" customHeight="1" thickBot="1" x14ac:dyDescent="0.25">
      <c r="A13" s="841"/>
      <c r="B13" s="841"/>
      <c r="C13" s="842"/>
      <c r="D13" s="842"/>
      <c r="E13" s="842"/>
      <c r="F13" s="843"/>
      <c r="G13" s="844"/>
      <c r="H13" s="844"/>
    </row>
    <row r="14" spans="1:113" ht="30" customHeight="1" thickBot="1" x14ac:dyDescent="0.3">
      <c r="C14" s="2397" t="s">
        <v>2557</v>
      </c>
      <c r="D14" s="2398"/>
      <c r="E14" s="2399"/>
      <c r="F14" s="847"/>
      <c r="G14" s="530"/>
      <c r="H14" s="848"/>
      <c r="I14" s="847"/>
    </row>
    <row r="15" spans="1:113" ht="39" customHeight="1" x14ac:dyDescent="0.25">
      <c r="C15" s="2395" t="s">
        <v>2567</v>
      </c>
      <c r="D15" s="2396"/>
      <c r="E15" s="2396"/>
      <c r="F15" s="845" t="s">
        <v>2558</v>
      </c>
      <c r="G15" s="530"/>
      <c r="H15" s="540" t="s">
        <v>2565</v>
      </c>
      <c r="I15" s="846" t="s">
        <v>2566</v>
      </c>
    </row>
    <row r="16" spans="1:113" ht="36" x14ac:dyDescent="0.25">
      <c r="C16" s="2395" t="s">
        <v>2559</v>
      </c>
      <c r="D16" s="2396"/>
      <c r="E16" s="2396"/>
      <c r="F16" s="845" t="s">
        <v>2558</v>
      </c>
      <c r="G16" s="530"/>
      <c r="H16" s="540" t="s">
        <v>2568</v>
      </c>
      <c r="I16" s="846" t="s">
        <v>2571</v>
      </c>
    </row>
    <row r="17" spans="3:9" ht="36" x14ac:dyDescent="0.25">
      <c r="C17" s="2395" t="s">
        <v>2560</v>
      </c>
      <c r="D17" s="2396"/>
      <c r="E17" s="2396"/>
      <c r="F17" s="845" t="s">
        <v>2558</v>
      </c>
      <c r="G17" s="530"/>
      <c r="H17" s="540" t="s">
        <v>2569</v>
      </c>
      <c r="I17" s="846" t="s">
        <v>2572</v>
      </c>
    </row>
    <row r="18" spans="3:9" ht="33.75" x14ac:dyDescent="0.25">
      <c r="C18" s="2395" t="s">
        <v>2561</v>
      </c>
      <c r="D18" s="2396"/>
      <c r="E18" s="2396"/>
      <c r="F18" s="845" t="s">
        <v>2558</v>
      </c>
      <c r="G18" s="530"/>
      <c r="H18" s="540" t="s">
        <v>2570</v>
      </c>
      <c r="I18" s="846" t="s">
        <v>2573</v>
      </c>
    </row>
    <row r="19" spans="3:9" ht="45" customHeight="1" x14ac:dyDescent="0.25">
      <c r="C19" s="2395" t="s">
        <v>2563</v>
      </c>
      <c r="D19" s="2396"/>
      <c r="E19" s="2396"/>
      <c r="F19" s="845" t="s">
        <v>2558</v>
      </c>
      <c r="G19" s="530"/>
      <c r="H19" s="137" t="s">
        <v>2574</v>
      </c>
      <c r="I19" s="59" t="s">
        <v>2578</v>
      </c>
    </row>
    <row r="20" spans="3:9" ht="36" customHeight="1" x14ac:dyDescent="0.25">
      <c r="C20" s="2395" t="s">
        <v>2564</v>
      </c>
      <c r="D20" s="2396"/>
      <c r="E20" s="2396"/>
      <c r="F20" s="845" t="s">
        <v>2558</v>
      </c>
      <c r="G20" s="530"/>
      <c r="H20" s="137" t="s">
        <v>2574</v>
      </c>
      <c r="I20" s="59" t="s">
        <v>2577</v>
      </c>
    </row>
    <row r="21" spans="3:9" ht="36.75" customHeight="1" x14ac:dyDescent="0.25">
      <c r="C21" s="2395" t="s">
        <v>2562</v>
      </c>
      <c r="D21" s="2396"/>
      <c r="E21" s="2396"/>
      <c r="F21" s="845" t="s">
        <v>2558</v>
      </c>
      <c r="G21" s="530"/>
      <c r="H21" s="137" t="s">
        <v>2575</v>
      </c>
      <c r="I21" s="59" t="s">
        <v>2576</v>
      </c>
    </row>
    <row r="22" spans="3:9" x14ac:dyDescent="0.25">
      <c r="C22" s="530"/>
      <c r="D22" s="530"/>
      <c r="E22" s="530"/>
      <c r="F22" s="530"/>
    </row>
    <row r="23" spans="3:9" x14ac:dyDescent="0.25">
      <c r="C23" s="530"/>
      <c r="D23" s="530"/>
      <c r="E23" s="530"/>
      <c r="F23" s="530"/>
    </row>
    <row r="24" spans="3:9" x14ac:dyDescent="0.25">
      <c r="C24" s="530"/>
      <c r="D24" s="530"/>
      <c r="E24" s="530"/>
      <c r="F24" s="530"/>
    </row>
    <row r="25" spans="3:9" x14ac:dyDescent="0.25">
      <c r="C25" s="530"/>
      <c r="D25" s="530"/>
      <c r="E25" s="530"/>
      <c r="F25" s="530"/>
    </row>
    <row r="26" spans="3:9" x14ac:dyDescent="0.25">
      <c r="C26" s="530"/>
      <c r="D26" s="530"/>
      <c r="E26" s="530"/>
      <c r="F26" s="530"/>
    </row>
    <row r="27" spans="3:9" x14ac:dyDescent="0.25">
      <c r="C27" s="530"/>
      <c r="D27" s="530"/>
      <c r="E27" s="530"/>
      <c r="F27" s="530"/>
    </row>
    <row r="28" spans="3:9" x14ac:dyDescent="0.25">
      <c r="C28" s="530"/>
      <c r="D28" s="530"/>
      <c r="E28" s="530"/>
      <c r="F28" s="530"/>
    </row>
    <row r="29" spans="3:9" x14ac:dyDescent="0.25">
      <c r="C29" s="530"/>
      <c r="D29" s="530"/>
      <c r="E29" s="530"/>
      <c r="F29" s="530"/>
    </row>
    <row r="30" spans="3:9" x14ac:dyDescent="0.25">
      <c r="C30" s="530"/>
      <c r="D30" s="530"/>
      <c r="E30" s="530"/>
      <c r="F30" s="530"/>
    </row>
    <row r="31" spans="3:9" x14ac:dyDescent="0.25">
      <c r="C31" s="530"/>
      <c r="D31" s="530"/>
      <c r="E31" s="530"/>
      <c r="F31" s="530"/>
    </row>
    <row r="32" spans="3:9" x14ac:dyDescent="0.25">
      <c r="C32" s="530"/>
      <c r="D32" s="530"/>
      <c r="E32" s="530"/>
      <c r="F32" s="530"/>
    </row>
    <row r="33" spans="3:6" x14ac:dyDescent="0.25">
      <c r="C33" s="530"/>
      <c r="D33" s="530"/>
      <c r="E33" s="530"/>
      <c r="F33" s="530"/>
    </row>
    <row r="34" spans="3:6" x14ac:dyDescent="0.25">
      <c r="C34" s="530"/>
      <c r="D34" s="530"/>
      <c r="E34" s="530"/>
      <c r="F34" s="530"/>
    </row>
    <row r="35" spans="3:6" x14ac:dyDescent="0.25">
      <c r="C35" s="530"/>
      <c r="D35" s="530"/>
      <c r="E35" s="530"/>
      <c r="F35" s="530"/>
    </row>
  </sheetData>
  <sheetProtection algorithmName="SHA-512" hashValue="e0T9rUhYX2eQ4gOiXmtHVA2i78vNmIGlNY9TMx0ojNaHchEB1wCCbTepvol0uKrIKwo1oi1UHxbKVXLBnDDgdQ==" saltValue="jcwvXFFMrrlvqDaWxq6Czw==" spinCount="100000" sheet="1" objects="1" scenarios="1"/>
  <mergeCells count="9">
    <mergeCell ref="CM12:DI12"/>
    <mergeCell ref="C21:E21"/>
    <mergeCell ref="C19:E19"/>
    <mergeCell ref="C20:E20"/>
    <mergeCell ref="C14:E14"/>
    <mergeCell ref="C15:E15"/>
    <mergeCell ref="C16:E16"/>
    <mergeCell ref="C17:E17"/>
    <mergeCell ref="C18:E18"/>
  </mergeCells>
  <hyperlinks>
    <hyperlink ref="CM12" location="Inhalt!A1" display="Zurück zum Inhaltsverzeichnis" xr:uid="{00000000-0004-0000-4100-000000000000}"/>
    <hyperlink ref="I10" location="Inhalt!A1" display="Zurück zum Inhaltsverzeichnis" xr:uid="{00000000-0004-0000-4100-000001000000}"/>
  </hyperlinks>
  <pageMargins left="0.7" right="0.7" top="0.78740157499999996" bottom="0.78740157499999996"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20"/>
  <dimension ref="A1:P43"/>
  <sheetViews>
    <sheetView workbookViewId="0"/>
  </sheetViews>
  <sheetFormatPr baseColWidth="10" defaultColWidth="9.140625" defaultRowHeight="15" x14ac:dyDescent="0.25"/>
  <cols>
    <col min="1" max="1" width="30" customWidth="1"/>
    <col min="2" max="2" width="9.140625" customWidth="1"/>
    <col min="3" max="3" width="55" style="18" customWidth="1"/>
    <col min="4" max="4" width="9.140625" customWidth="1"/>
    <col min="5" max="5" width="13.140625" hidden="1" customWidth="1"/>
  </cols>
  <sheetData>
    <row r="1" spans="1:16" x14ac:dyDescent="0.25">
      <c r="B1" s="74"/>
      <c r="C1" s="74"/>
    </row>
    <row r="2" spans="1:16" ht="20.25" customHeight="1" x14ac:dyDescent="0.25"/>
    <row r="3" spans="1:16" ht="36.75" customHeight="1" x14ac:dyDescent="0.25">
      <c r="A3" s="2401" t="s">
        <v>2438</v>
      </c>
      <c r="B3" s="2401"/>
      <c r="C3" s="2401"/>
      <c r="D3" s="62"/>
      <c r="E3" s="62"/>
      <c r="F3" s="62"/>
      <c r="G3" s="62"/>
      <c r="H3" s="62"/>
      <c r="I3" s="665"/>
      <c r="J3" s="665"/>
      <c r="L3" s="62"/>
      <c r="M3" s="62"/>
      <c r="N3" s="62"/>
      <c r="O3" s="74"/>
      <c r="P3" s="74"/>
    </row>
    <row r="4" spans="1:16" ht="37.5" customHeight="1" x14ac:dyDescent="0.25">
      <c r="A4" s="739" t="s">
        <v>2448</v>
      </c>
      <c r="C4" s="36"/>
      <c r="D4" s="657"/>
      <c r="E4" s="657"/>
      <c r="F4" s="657"/>
      <c r="G4" s="657"/>
      <c r="L4" s="74"/>
      <c r="M4" s="74"/>
      <c r="N4" s="74"/>
      <c r="O4" s="74"/>
    </row>
    <row r="5" spans="1:16" ht="15.75" x14ac:dyDescent="0.25">
      <c r="A5" s="6"/>
      <c r="B5" s="74"/>
      <c r="C5" s="205"/>
      <c r="E5" s="74"/>
    </row>
    <row r="6" spans="1:16" ht="15" customHeight="1" x14ac:dyDescent="0.25">
      <c r="A6" s="74"/>
      <c r="B6" s="74"/>
      <c r="C6" s="849"/>
      <c r="E6" s="74"/>
    </row>
    <row r="7" spans="1:16" s="417" customFormat="1" ht="63" x14ac:dyDescent="0.25">
      <c r="A7" s="850" t="s">
        <v>2464</v>
      </c>
      <c r="B7" s="77"/>
      <c r="C7" s="851"/>
      <c r="E7" s="77"/>
    </row>
    <row r="8" spans="1:16" x14ac:dyDescent="0.25">
      <c r="A8" s="8"/>
      <c r="B8" s="74"/>
      <c r="C8" s="852"/>
      <c r="E8" s="74"/>
    </row>
    <row r="9" spans="1:16" x14ac:dyDescent="0.25">
      <c r="A9" s="74"/>
      <c r="B9" s="74"/>
      <c r="C9" s="852" t="str">
        <f>Inhalt!$C$7</f>
        <v>V. OncoBox: N1.1.1 (231215)</v>
      </c>
      <c r="E9" s="74"/>
    </row>
    <row r="10" spans="1:16" x14ac:dyDescent="0.25">
      <c r="A10" s="74"/>
      <c r="B10" s="74"/>
      <c r="C10" s="852" t="str">
        <f>Inhalt!$C$8</f>
        <v>V. Spezifikation: N1.1.1 (231215)</v>
      </c>
      <c r="E10" s="74"/>
    </row>
    <row r="11" spans="1:16" ht="27" customHeight="1" x14ac:dyDescent="0.25">
      <c r="A11" s="74"/>
      <c r="B11" s="74"/>
      <c r="C11" s="2400" t="s">
        <v>1735</v>
      </c>
      <c r="D11" s="2400"/>
      <c r="E11" s="74"/>
    </row>
    <row r="12" spans="1:16" x14ac:dyDescent="0.25">
      <c r="A12" s="74"/>
      <c r="B12" s="74"/>
      <c r="C12" s="853"/>
      <c r="D12" s="854"/>
      <c r="E12" s="74"/>
    </row>
    <row r="13" spans="1:16" x14ac:dyDescent="0.25">
      <c r="B13" s="84"/>
      <c r="C13" s="7"/>
      <c r="D13" s="84"/>
      <c r="E13" s="84"/>
    </row>
    <row r="14" spans="1:16" ht="33" customHeight="1" x14ac:dyDescent="0.25">
      <c r="B14" s="1105" t="s">
        <v>2656</v>
      </c>
      <c r="C14" s="1106" t="s">
        <v>3542</v>
      </c>
      <c r="D14" s="1104"/>
      <c r="E14" s="84"/>
    </row>
    <row r="15" spans="1:16" ht="30" customHeight="1" x14ac:dyDescent="0.25">
      <c r="B15" s="1105" t="s">
        <v>193</v>
      </c>
      <c r="C15" s="1105" t="s">
        <v>3177</v>
      </c>
      <c r="D15" s="1104"/>
      <c r="E15" s="856" t="s">
        <v>993</v>
      </c>
    </row>
    <row r="16" spans="1:16" ht="30" customHeight="1" x14ac:dyDescent="0.25">
      <c r="B16" s="1105" t="s">
        <v>2976</v>
      </c>
      <c r="C16" s="1105" t="s">
        <v>2977</v>
      </c>
      <c r="D16" s="1104"/>
      <c r="E16" s="856" t="s">
        <v>993</v>
      </c>
    </row>
    <row r="17" spans="2:5" ht="30" customHeight="1" x14ac:dyDescent="0.25">
      <c r="B17" s="1105" t="s">
        <v>679</v>
      </c>
      <c r="C17" s="1105" t="s">
        <v>3544</v>
      </c>
      <c r="D17" s="1104"/>
      <c r="E17" s="856" t="s">
        <v>993</v>
      </c>
    </row>
    <row r="18" spans="2:5" ht="30" customHeight="1" x14ac:dyDescent="0.25">
      <c r="B18" s="1107" t="s">
        <v>195</v>
      </c>
      <c r="C18" s="1107" t="s">
        <v>2094</v>
      </c>
      <c r="D18" s="1092"/>
      <c r="E18" s="857" t="s">
        <v>995</v>
      </c>
    </row>
    <row r="19" spans="2:5" ht="30" customHeight="1" x14ac:dyDescent="0.25">
      <c r="B19" s="1107" t="s">
        <v>988</v>
      </c>
      <c r="C19" s="1107" t="s">
        <v>2095</v>
      </c>
      <c r="D19" s="1092"/>
      <c r="E19" s="857"/>
    </row>
    <row r="20" spans="2:5" ht="30" customHeight="1" x14ac:dyDescent="0.25">
      <c r="B20" s="482" t="s">
        <v>196</v>
      </c>
      <c r="C20" s="482" t="s">
        <v>2096</v>
      </c>
      <c r="D20" s="855"/>
      <c r="E20" s="857" t="s">
        <v>995</v>
      </c>
    </row>
    <row r="21" spans="2:5" ht="30" customHeight="1" x14ac:dyDescent="0.25">
      <c r="B21" s="482" t="s">
        <v>989</v>
      </c>
      <c r="C21" s="482" t="s">
        <v>2097</v>
      </c>
      <c r="D21" s="482"/>
      <c r="E21" s="857"/>
    </row>
    <row r="22" spans="2:5" ht="30" customHeight="1" x14ac:dyDescent="0.25">
      <c r="B22" s="1130" t="s">
        <v>1023</v>
      </c>
      <c r="C22" s="482" t="s">
        <v>2098</v>
      </c>
      <c r="D22" s="482"/>
      <c r="E22" s="857"/>
    </row>
    <row r="23" spans="2:5" ht="30" customHeight="1" x14ac:dyDescent="0.25">
      <c r="B23" s="482" t="s">
        <v>198</v>
      </c>
      <c r="C23" s="482" t="s">
        <v>2099</v>
      </c>
      <c r="D23" s="855"/>
      <c r="E23" s="857" t="s">
        <v>995</v>
      </c>
    </row>
    <row r="24" spans="2:5" ht="30" customHeight="1" x14ac:dyDescent="0.25">
      <c r="B24" s="482" t="s">
        <v>200</v>
      </c>
      <c r="C24" s="482" t="s">
        <v>2100</v>
      </c>
      <c r="D24" s="482"/>
      <c r="E24" s="857" t="s">
        <v>995</v>
      </c>
    </row>
    <row r="25" spans="2:5" ht="30" customHeight="1" x14ac:dyDescent="0.25">
      <c r="B25" s="482"/>
      <c r="C25" s="858" t="s">
        <v>2103</v>
      </c>
      <c r="D25" s="482"/>
      <c r="E25" s="859"/>
    </row>
    <row r="26" spans="2:5" ht="30" customHeight="1" x14ac:dyDescent="0.25">
      <c r="B26" s="482"/>
      <c r="C26" s="858" t="s">
        <v>2102</v>
      </c>
      <c r="D26" s="482"/>
      <c r="E26" s="859"/>
    </row>
    <row r="27" spans="2:5" ht="30" customHeight="1" x14ac:dyDescent="0.25">
      <c r="B27" s="482" t="s">
        <v>201</v>
      </c>
      <c r="C27" s="482" t="s">
        <v>2101</v>
      </c>
      <c r="D27" s="855"/>
      <c r="E27" s="856" t="s">
        <v>993</v>
      </c>
    </row>
    <row r="28" spans="2:5" ht="30" customHeight="1" x14ac:dyDescent="0.25">
      <c r="B28" s="482" t="s">
        <v>194</v>
      </c>
      <c r="C28" s="482" t="s">
        <v>2105</v>
      </c>
      <c r="D28" s="482"/>
      <c r="E28" s="857" t="s">
        <v>995</v>
      </c>
    </row>
    <row r="29" spans="2:5" ht="30" customHeight="1" x14ac:dyDescent="0.25">
      <c r="B29" s="482"/>
      <c r="C29" s="858" t="s">
        <v>2104</v>
      </c>
      <c r="D29" s="855"/>
      <c r="E29" s="859"/>
    </row>
    <row r="30" spans="2:5" ht="30" customHeight="1" x14ac:dyDescent="0.25">
      <c r="B30" s="482"/>
      <c r="C30" s="858" t="s">
        <v>2106</v>
      </c>
      <c r="D30" s="855"/>
      <c r="E30" s="859"/>
    </row>
    <row r="31" spans="2:5" ht="30" customHeight="1" x14ac:dyDescent="0.25">
      <c r="B31" s="482"/>
      <c r="C31" s="858" t="s">
        <v>2107</v>
      </c>
      <c r="D31" s="855"/>
      <c r="E31" s="859"/>
    </row>
    <row r="32" spans="2:5" ht="30" customHeight="1" x14ac:dyDescent="0.25">
      <c r="B32" s="482" t="s">
        <v>197</v>
      </c>
      <c r="C32" s="482" t="s">
        <v>2108</v>
      </c>
      <c r="D32" s="855"/>
      <c r="E32" s="857" t="s">
        <v>995</v>
      </c>
    </row>
    <row r="33" spans="2:5" ht="30" customHeight="1" x14ac:dyDescent="0.25">
      <c r="B33" s="482" t="s">
        <v>199</v>
      </c>
      <c r="C33" s="482" t="s">
        <v>2109</v>
      </c>
      <c r="D33" s="482"/>
      <c r="E33" s="857" t="s">
        <v>995</v>
      </c>
    </row>
    <row r="34" spans="2:5" ht="30" customHeight="1" x14ac:dyDescent="0.25">
      <c r="B34" s="482" t="s">
        <v>990</v>
      </c>
      <c r="C34" s="482" t="s">
        <v>2110</v>
      </c>
      <c r="D34" s="855"/>
      <c r="E34" s="857"/>
    </row>
    <row r="35" spans="2:5" ht="30" customHeight="1" x14ac:dyDescent="0.25">
      <c r="B35" s="482" t="s">
        <v>202</v>
      </c>
      <c r="C35" s="482" t="s">
        <v>2111</v>
      </c>
      <c r="D35" s="855"/>
      <c r="E35" s="857" t="s">
        <v>995</v>
      </c>
    </row>
    <row r="36" spans="2:5" ht="30" customHeight="1" x14ac:dyDescent="0.25">
      <c r="B36" s="482"/>
      <c r="C36" s="858" t="s">
        <v>2112</v>
      </c>
      <c r="D36" s="855"/>
      <c r="E36" s="859"/>
    </row>
    <row r="37" spans="2:5" ht="30" customHeight="1" x14ac:dyDescent="0.25">
      <c r="B37" s="482" t="s">
        <v>991</v>
      </c>
      <c r="C37" s="482" t="s">
        <v>2113</v>
      </c>
      <c r="D37" s="855"/>
      <c r="E37" s="859"/>
    </row>
    <row r="38" spans="2:5" ht="30" customHeight="1" x14ac:dyDescent="0.25">
      <c r="B38" s="482" t="s">
        <v>992</v>
      </c>
      <c r="C38" s="482" t="s">
        <v>2114</v>
      </c>
      <c r="D38" s="855"/>
      <c r="E38" s="859"/>
    </row>
    <row r="39" spans="2:5" ht="30" customHeight="1" x14ac:dyDescent="0.25">
      <c r="B39" s="482" t="s">
        <v>203</v>
      </c>
      <c r="C39" s="482" t="s">
        <v>2115</v>
      </c>
      <c r="D39" s="855"/>
      <c r="E39" s="860" t="s">
        <v>994</v>
      </c>
    </row>
    <row r="40" spans="2:5" ht="30" customHeight="1" x14ac:dyDescent="0.25">
      <c r="B40" s="482"/>
      <c r="C40" s="482" t="s">
        <v>2116</v>
      </c>
      <c r="D40" s="855"/>
      <c r="E40" s="861"/>
    </row>
    <row r="41" spans="2:5" ht="30" customHeight="1" x14ac:dyDescent="0.25">
      <c r="B41" s="862" t="s">
        <v>956</v>
      </c>
      <c r="C41" s="614" t="s">
        <v>2117</v>
      </c>
      <c r="D41" s="855"/>
      <c r="E41" s="857" t="s">
        <v>995</v>
      </c>
    </row>
    <row r="42" spans="2:5" ht="30" customHeight="1" x14ac:dyDescent="0.25">
      <c r="B42" s="863" t="s">
        <v>1115</v>
      </c>
      <c r="C42" s="614" t="s">
        <v>2118</v>
      </c>
      <c r="D42" s="863"/>
      <c r="E42" s="857" t="s">
        <v>995</v>
      </c>
    </row>
    <row r="43" spans="2:5" ht="25.5" x14ac:dyDescent="0.25">
      <c r="B43" s="863" t="s">
        <v>3591</v>
      </c>
      <c r="C43" s="1136" t="s">
        <v>3586</v>
      </c>
      <c r="D43" s="863"/>
    </row>
  </sheetData>
  <sheetProtection algorithmName="SHA-512" hashValue="9+eA78Aqgl0x98/Xw7unQQoTbj46XiWJv173iVVyym8VHGa2BEnFSZSRhB64DKY7hgtS/Fg5eR+5ZyJwhCTcXg==" saltValue="ukbI+/6VIwz+8aKVg8Uwbw==" spinCount="100000" sheet="1" objects="1" scenarios="1"/>
  <customSheetViews>
    <customSheetView guid="{6425AD40-BB5F-4DDC-B7E5-93EC90B05160}" showGridLines="0" hiddenColumns="1">
      <selection activeCell="D25" sqref="D25"/>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                                               OnkoZert&amp;R&amp;"Arial,Standard"&amp;8Seite &amp;P</oddFooter>
      </headerFooter>
    </customSheetView>
    <customSheetView guid="{AF106B3B-DB47-4EE6-B02F-A5A2E64FC756}" showGridLines="0" hiddenColumns="1">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                                               OnkoZert&amp;R&amp;"Arial,Standard"&amp;8Seite &amp;P</oddFooter>
      </headerFooter>
    </customSheetView>
    <customSheetView guid="{4E1C455B-12B1-4412-865D-AAA8CB898B14}" showGridLines="0" hiddenColumns="1">
      <selection activeCell="D25" sqref="D25"/>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                                               OnkoZert&amp;R&amp;"Arial,Standard"&amp;8Seite &amp;P</oddFooter>
      </headerFooter>
    </customSheetView>
  </customSheetViews>
  <mergeCells count="2">
    <mergeCell ref="C11:D11"/>
    <mergeCell ref="A3:C3"/>
  </mergeCells>
  <hyperlinks>
    <hyperlink ref="C11" location="Inhalt!A1" display="Zurück zum Inhaltsverzeichnis" xr:uid="{00000000-0004-0000-4200-000000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                                               OnkoZert&amp;R&amp;"Arial,Standard"&amp;8Seite &amp;P</oddFooter>
  </headerFooter>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181"/>
  <dimension ref="A1:AE173"/>
  <sheetViews>
    <sheetView workbookViewId="0">
      <selection activeCell="K19" sqref="K19:M27"/>
    </sheetView>
  </sheetViews>
  <sheetFormatPr baseColWidth="10" defaultColWidth="9.140625" defaultRowHeight="15" x14ac:dyDescent="0.25"/>
  <cols>
    <col min="1" max="2" width="4" customWidth="1"/>
    <col min="3" max="3" width="20.42578125" customWidth="1"/>
    <col min="4" max="4" width="4.7109375" customWidth="1"/>
    <col min="5" max="5" width="12.7109375" customWidth="1"/>
    <col min="6" max="6" width="4.7109375" customWidth="1"/>
    <col min="7" max="7" width="12.7109375" customWidth="1"/>
    <col min="8" max="8" width="4.7109375" style="18" customWidth="1"/>
    <col min="9" max="9" width="16.7109375" style="18" customWidth="1"/>
    <col min="10" max="10" width="4.7109375" style="18" customWidth="1"/>
    <col min="11" max="11" width="19.42578125" customWidth="1"/>
    <col min="12" max="12" width="28.7109375" customWidth="1"/>
    <col min="13" max="13" width="17.140625" customWidth="1"/>
    <col min="14" max="14" width="4.7109375" customWidth="1"/>
  </cols>
  <sheetData>
    <row r="1" spans="1:31" ht="8.25" customHeight="1" x14ac:dyDescent="0.25"/>
    <row r="2" spans="1:31" ht="10.5" customHeight="1" x14ac:dyDescent="0.25"/>
    <row r="3" spans="1:31" s="17" customFormat="1" ht="36.75" customHeight="1" x14ac:dyDescent="0.25">
      <c r="B3" s="2401" t="s">
        <v>2438</v>
      </c>
      <c r="C3" s="2418"/>
      <c r="D3" s="2418"/>
      <c r="E3" s="2418"/>
      <c r="F3" s="2418"/>
      <c r="G3" s="2418"/>
      <c r="H3" s="62"/>
      <c r="I3" s="665"/>
      <c r="J3" s="665"/>
      <c r="L3" s="62"/>
      <c r="M3" s="62"/>
      <c r="N3" s="62"/>
      <c r="O3" s="74"/>
      <c r="P3" s="74"/>
      <c r="S3"/>
      <c r="T3"/>
      <c r="U3"/>
      <c r="V3"/>
      <c r="W3"/>
      <c r="X3"/>
      <c r="Y3"/>
      <c r="Z3"/>
      <c r="AA3"/>
      <c r="AB3"/>
      <c r="AC3"/>
      <c r="AD3"/>
      <c r="AE3"/>
    </row>
    <row r="4" spans="1:31" s="17" customFormat="1" ht="37.5" customHeight="1" x14ac:dyDescent="0.25">
      <c r="B4" s="2419" t="s">
        <v>2448</v>
      </c>
      <c r="C4" s="2420"/>
      <c r="D4" s="657"/>
      <c r="E4" s="657"/>
      <c r="F4" s="657"/>
      <c r="G4" s="657"/>
      <c r="L4" s="74"/>
      <c r="M4" s="74"/>
      <c r="N4" s="74"/>
      <c r="O4" s="74"/>
      <c r="T4"/>
      <c r="U4"/>
      <c r="V4"/>
      <c r="W4"/>
      <c r="X4"/>
      <c r="Y4"/>
      <c r="Z4"/>
      <c r="AA4"/>
      <c r="AB4"/>
      <c r="AC4"/>
      <c r="AD4"/>
      <c r="AE4"/>
    </row>
    <row r="5" spans="1:31" s="17" customFormat="1" ht="15.75" customHeight="1" x14ac:dyDescent="0.25">
      <c r="A5" s="6"/>
      <c r="B5" s="6"/>
      <c r="C5" s="74"/>
      <c r="D5" s="74"/>
      <c r="E5" s="74"/>
      <c r="F5" s="74"/>
      <c r="G5" s="74"/>
      <c r="K5" s="194"/>
      <c r="L5" s="74"/>
      <c r="M5" s="74"/>
      <c r="N5" s="74"/>
      <c r="O5" s="74"/>
      <c r="T5"/>
      <c r="U5"/>
      <c r="V5"/>
      <c r="W5"/>
      <c r="X5"/>
      <c r="Y5"/>
    </row>
    <row r="6" spans="1:31" s="17" customFormat="1" ht="15.75" customHeight="1" x14ac:dyDescent="0.25">
      <c r="A6" s="74"/>
      <c r="B6" s="74"/>
      <c r="C6" s="74"/>
      <c r="D6" s="74"/>
      <c r="E6" s="74"/>
      <c r="F6" s="74"/>
      <c r="G6" s="74"/>
      <c r="K6" s="194"/>
      <c r="L6" s="74"/>
      <c r="M6" s="74"/>
      <c r="N6" s="74"/>
      <c r="O6" s="74"/>
      <c r="Q6" s="144"/>
      <c r="R6" s="144"/>
      <c r="U6"/>
      <c r="V6"/>
      <c r="W6"/>
      <c r="X6"/>
      <c r="Y6"/>
    </row>
    <row r="7" spans="1:31" s="17" customFormat="1" ht="35.25" customHeight="1" x14ac:dyDescent="0.25">
      <c r="B7" s="2421" t="s">
        <v>2465</v>
      </c>
      <c r="C7" s="2422"/>
      <c r="D7" s="74"/>
      <c r="E7" s="74"/>
      <c r="F7" s="74"/>
      <c r="G7" s="74"/>
      <c r="K7" s="195"/>
      <c r="L7" s="41"/>
      <c r="M7" s="74"/>
      <c r="N7" s="74"/>
      <c r="O7" s="74"/>
      <c r="Q7" s="144"/>
      <c r="R7" s="144"/>
      <c r="U7"/>
      <c r="V7"/>
      <c r="W7"/>
      <c r="X7"/>
      <c r="Y7"/>
    </row>
    <row r="8" spans="1:31" s="17" customFormat="1" ht="15.75" x14ac:dyDescent="0.25">
      <c r="A8" s="8"/>
      <c r="B8" s="8"/>
      <c r="C8" s="74"/>
      <c r="D8" s="74"/>
      <c r="E8" s="74"/>
      <c r="F8" s="74"/>
      <c r="G8" s="74"/>
      <c r="K8" s="196"/>
      <c r="L8" s="41" t="str">
        <f>Inhalt!$C$7</f>
        <v>V. OncoBox: N1.1.1 (231215)</v>
      </c>
      <c r="M8" s="74"/>
      <c r="N8" s="74"/>
      <c r="O8" s="6"/>
      <c r="Q8" s="144"/>
      <c r="R8" s="144"/>
      <c r="U8"/>
      <c r="V8"/>
      <c r="W8"/>
      <c r="X8"/>
      <c r="Y8"/>
    </row>
    <row r="9" spans="1:31" s="17" customFormat="1" ht="15.75" x14ac:dyDescent="0.25">
      <c r="A9" s="74"/>
      <c r="B9" s="74"/>
      <c r="C9" s="74"/>
      <c r="D9" s="74"/>
      <c r="E9" s="74"/>
      <c r="F9" s="74"/>
      <c r="G9" s="74"/>
      <c r="K9" s="197"/>
      <c r="L9" s="41" t="str">
        <f>Inhalt!$C$8</f>
        <v>V. Spezifikation: N1.1.1 (231215)</v>
      </c>
      <c r="M9" s="74"/>
      <c r="N9" s="74"/>
      <c r="O9" s="6"/>
      <c r="Q9" s="144"/>
      <c r="R9" s="144"/>
      <c r="U9"/>
      <c r="V9"/>
      <c r="W9"/>
      <c r="X9"/>
      <c r="Y9"/>
    </row>
    <row r="10" spans="1:31" s="17" customFormat="1" x14ac:dyDescent="0.25">
      <c r="A10" s="74"/>
      <c r="B10" s="74"/>
      <c r="C10" s="74"/>
      <c r="D10" s="74"/>
      <c r="E10" s="74"/>
      <c r="F10" s="74"/>
      <c r="G10" s="74"/>
      <c r="K10" s="197"/>
      <c r="L10" s="1663" t="s">
        <v>707</v>
      </c>
      <c r="M10" s="1591"/>
      <c r="N10" s="1591"/>
      <c r="O10" s="74"/>
      <c r="Q10" s="144"/>
      <c r="R10" s="144"/>
      <c r="U10"/>
      <c r="V10"/>
      <c r="W10"/>
      <c r="X10"/>
      <c r="Y10"/>
    </row>
    <row r="11" spans="1:31" s="17" customFormat="1" ht="39" x14ac:dyDescent="0.25">
      <c r="A11" s="74"/>
      <c r="B11" s="74"/>
      <c r="C11" s="74"/>
      <c r="D11" s="74"/>
      <c r="E11" s="74"/>
      <c r="F11" s="74"/>
      <c r="G11" s="74"/>
      <c r="K11" s="197"/>
      <c r="L11" s="771" t="s">
        <v>2148</v>
      </c>
      <c r="O11" s="74"/>
      <c r="Q11" s="144"/>
      <c r="R11" s="144"/>
      <c r="U11"/>
      <c r="V11"/>
      <c r="W11"/>
      <c r="X11"/>
      <c r="Y11"/>
    </row>
    <row r="12" spans="1:31" s="17" customFormat="1" ht="15.75" thickBot="1" x14ac:dyDescent="0.3">
      <c r="A12" s="74"/>
      <c r="B12" s="74"/>
      <c r="C12" s="74"/>
      <c r="D12" s="74"/>
      <c r="E12" s="74"/>
      <c r="F12" s="74"/>
      <c r="G12" s="74"/>
      <c r="H12" s="74"/>
      <c r="I12" s="74"/>
      <c r="J12" s="74"/>
      <c r="K12" s="197"/>
      <c r="L12" s="154"/>
      <c r="M12" s="74"/>
      <c r="N12" s="74"/>
      <c r="O12" s="74"/>
      <c r="Q12" s="144"/>
      <c r="R12" s="144"/>
      <c r="U12"/>
      <c r="V12"/>
      <c r="W12"/>
      <c r="X12"/>
      <c r="Y12"/>
    </row>
    <row r="13" spans="1:31" ht="24.95" customHeight="1" x14ac:dyDescent="0.25">
      <c r="B13" s="2423" t="s">
        <v>1271</v>
      </c>
      <c r="C13" s="2424"/>
      <c r="D13" s="2424"/>
      <c r="E13" s="2424"/>
      <c r="F13" s="2424"/>
      <c r="G13" s="2424"/>
      <c r="H13" s="2424"/>
      <c r="I13" s="2424"/>
      <c r="J13" s="2424"/>
      <c r="K13" s="2424"/>
      <c r="L13" s="2424"/>
      <c r="M13" s="2424"/>
      <c r="N13" s="2425"/>
    </row>
    <row r="14" spans="1:31" ht="24.95" customHeight="1" x14ac:dyDescent="0.25">
      <c r="B14" s="2426"/>
      <c r="C14" s="2427"/>
      <c r="D14" s="2427"/>
      <c r="E14" s="2427"/>
      <c r="F14" s="2427"/>
      <c r="G14" s="2427"/>
      <c r="H14" s="2427"/>
      <c r="I14" s="2427"/>
      <c r="J14" s="2427"/>
      <c r="K14" s="2427"/>
      <c r="L14" s="2427"/>
      <c r="M14" s="2427"/>
      <c r="N14" s="2428"/>
    </row>
    <row r="15" spans="1:31" ht="24.95" customHeight="1" x14ac:dyDescent="0.25">
      <c r="B15" s="2426"/>
      <c r="C15" s="2427"/>
      <c r="D15" s="2427"/>
      <c r="E15" s="2427"/>
      <c r="F15" s="2427"/>
      <c r="G15" s="2427"/>
      <c r="H15" s="2427"/>
      <c r="I15" s="2427"/>
      <c r="J15" s="2427"/>
      <c r="K15" s="2427"/>
      <c r="L15" s="2427"/>
      <c r="M15" s="2427"/>
      <c r="N15" s="2428"/>
    </row>
    <row r="16" spans="1:31" ht="24.95" customHeight="1" thickBot="1" x14ac:dyDescent="0.3">
      <c r="B16" s="2429"/>
      <c r="C16" s="2430"/>
      <c r="D16" s="2430"/>
      <c r="E16" s="2430"/>
      <c r="F16" s="2430"/>
      <c r="G16" s="2430"/>
      <c r="H16" s="2430"/>
      <c r="I16" s="2430"/>
      <c r="J16" s="2430"/>
      <c r="K16" s="2430"/>
      <c r="L16" s="2430"/>
      <c r="M16" s="2430"/>
      <c r="N16" s="2431"/>
    </row>
    <row r="17" spans="2:14" ht="6.75" customHeight="1" thickBot="1" x14ac:dyDescent="0.3">
      <c r="C17" s="658"/>
      <c r="D17" s="658"/>
      <c r="E17" s="658"/>
      <c r="F17" s="658"/>
      <c r="G17" s="658"/>
      <c r="H17" s="658"/>
      <c r="I17" s="658"/>
      <c r="J17" s="658"/>
      <c r="K17" s="549"/>
      <c r="L17" s="659"/>
      <c r="M17" s="659"/>
      <c r="N17" s="659"/>
    </row>
    <row r="18" spans="2:14" ht="24.95" customHeight="1" x14ac:dyDescent="0.25">
      <c r="B18" s="674"/>
      <c r="C18" s="675"/>
      <c r="D18" s="675"/>
      <c r="E18" s="675"/>
      <c r="F18" s="675"/>
      <c r="G18" s="675"/>
      <c r="H18" s="676"/>
      <c r="I18" s="676"/>
      <c r="J18" s="676"/>
      <c r="K18" s="677"/>
      <c r="L18" s="678"/>
      <c r="M18" s="678"/>
      <c r="N18" s="679"/>
    </row>
    <row r="19" spans="2:14" ht="24.95" customHeight="1" x14ac:dyDescent="0.25">
      <c r="B19" s="680"/>
      <c r="C19" s="549"/>
      <c r="D19" s="549"/>
      <c r="E19" s="2402" t="s">
        <v>3451</v>
      </c>
      <c r="F19" s="2383"/>
      <c r="G19" s="2383"/>
      <c r="H19" s="666"/>
      <c r="I19" s="670" t="s">
        <v>1273</v>
      </c>
      <c r="J19" s="671"/>
      <c r="K19" s="2403" t="s">
        <v>3635</v>
      </c>
      <c r="L19" s="2404"/>
      <c r="M19" s="2404"/>
      <c r="N19" s="681"/>
    </row>
    <row r="20" spans="2:14" ht="24.95" customHeight="1" x14ac:dyDescent="0.25">
      <c r="B20" s="680"/>
      <c r="C20" s="660"/>
      <c r="D20" s="660"/>
      <c r="E20" s="667"/>
      <c r="F20" s="667"/>
      <c r="G20" s="667"/>
      <c r="H20" s="668"/>
      <c r="I20" s="668"/>
      <c r="J20" s="668"/>
      <c r="K20" s="2404"/>
      <c r="L20" s="2404"/>
      <c r="M20" s="2404"/>
      <c r="N20" s="682"/>
    </row>
    <row r="21" spans="2:14" ht="24.95" customHeight="1" x14ac:dyDescent="0.25">
      <c r="B21" s="680"/>
      <c r="C21" s="2405" t="s">
        <v>1272</v>
      </c>
      <c r="D21" s="660"/>
      <c r="E21" s="667"/>
      <c r="F21" s="667"/>
      <c r="G21" s="2416" t="s">
        <v>1116</v>
      </c>
      <c r="H21" s="667"/>
      <c r="I21" s="2405" t="s">
        <v>1117</v>
      </c>
      <c r="J21" s="672"/>
      <c r="K21" s="2404"/>
      <c r="L21" s="2404"/>
      <c r="M21" s="2404"/>
      <c r="N21" s="682"/>
    </row>
    <row r="22" spans="2:14" ht="24.95" customHeight="1" x14ac:dyDescent="0.25">
      <c r="B22" s="680"/>
      <c r="C22" s="2405"/>
      <c r="D22" s="661"/>
      <c r="E22" s="669"/>
      <c r="F22" s="669"/>
      <c r="G22" s="2416"/>
      <c r="H22" s="669"/>
      <c r="I22" s="2405"/>
      <c r="J22" s="672"/>
      <c r="K22" s="2404"/>
      <c r="L22" s="2404"/>
      <c r="M22" s="2404"/>
      <c r="N22" s="682"/>
    </row>
    <row r="23" spans="2:14" ht="24.95" customHeight="1" x14ac:dyDescent="0.25">
      <c r="B23" s="680"/>
      <c r="C23" s="2405"/>
      <c r="D23" s="661"/>
      <c r="E23" s="669"/>
      <c r="F23" s="669"/>
      <c r="G23" s="669"/>
      <c r="H23" s="669"/>
      <c r="I23" s="669"/>
      <c r="J23" s="669"/>
      <c r="K23" s="2404"/>
      <c r="L23" s="2404"/>
      <c r="M23" s="2404"/>
      <c r="N23" s="682"/>
    </row>
    <row r="24" spans="2:14" ht="43.5" customHeight="1" x14ac:dyDescent="0.25">
      <c r="B24" s="680"/>
      <c r="C24" s="549"/>
      <c r="D24" s="549"/>
      <c r="E24" s="2408" t="s">
        <v>2330</v>
      </c>
      <c r="F24" s="2204"/>
      <c r="G24" s="2204"/>
      <c r="H24" s="683"/>
      <c r="I24" s="673" t="s">
        <v>2331</v>
      </c>
      <c r="J24" s="684"/>
      <c r="K24" s="2404"/>
      <c r="L24" s="2404"/>
      <c r="M24" s="2404"/>
      <c r="N24" s="682"/>
    </row>
    <row r="25" spans="2:14" ht="24.95" customHeight="1" x14ac:dyDescent="0.25">
      <c r="B25" s="680"/>
      <c r="C25" s="661"/>
      <c r="D25" s="661"/>
      <c r="E25" s="661"/>
      <c r="F25" s="661"/>
      <c r="G25" s="661"/>
      <c r="H25" s="661"/>
      <c r="I25" s="661"/>
      <c r="J25" s="661"/>
      <c r="K25" s="2404"/>
      <c r="L25" s="2404"/>
      <c r="M25" s="2404"/>
      <c r="N25" s="682"/>
    </row>
    <row r="26" spans="2:14" ht="24.95" customHeight="1" x14ac:dyDescent="0.25">
      <c r="B26" s="680"/>
      <c r="C26" s="661"/>
      <c r="D26" s="661"/>
      <c r="E26" s="2432" t="s">
        <v>1118</v>
      </c>
      <c r="F26" s="673"/>
      <c r="G26" s="661"/>
      <c r="H26" s="661"/>
      <c r="I26" s="2402" t="s">
        <v>1119</v>
      </c>
      <c r="J26" s="673"/>
      <c r="K26" s="2404"/>
      <c r="L26" s="2404"/>
      <c r="M26" s="2404"/>
      <c r="N26" s="682"/>
    </row>
    <row r="27" spans="2:14" ht="24.95" customHeight="1" x14ac:dyDescent="0.25">
      <c r="B27" s="680"/>
      <c r="C27" s="661"/>
      <c r="D27" s="661"/>
      <c r="E27" s="2432"/>
      <c r="F27" s="673"/>
      <c r="G27" s="661"/>
      <c r="H27" s="661"/>
      <c r="I27" s="2402"/>
      <c r="J27" s="673"/>
      <c r="K27" s="2404"/>
      <c r="L27" s="2404"/>
      <c r="M27" s="2404"/>
      <c r="N27" s="682"/>
    </row>
    <row r="28" spans="2:14" ht="24.95" customHeight="1" thickBot="1" x14ac:dyDescent="0.3">
      <c r="B28" s="685"/>
      <c r="C28" s="686"/>
      <c r="D28" s="686"/>
      <c r="E28" s="686"/>
      <c r="F28" s="686"/>
      <c r="G28" s="686"/>
      <c r="H28" s="686"/>
      <c r="I28" s="686"/>
      <c r="J28" s="686"/>
      <c r="K28" s="687"/>
      <c r="L28" s="688"/>
      <c r="M28" s="688"/>
      <c r="N28" s="689"/>
    </row>
    <row r="29" spans="2:14" ht="6.75" customHeight="1" thickBot="1" x14ac:dyDescent="0.3">
      <c r="C29" s="658"/>
      <c r="D29" s="658"/>
      <c r="E29" s="658"/>
      <c r="F29" s="658"/>
      <c r="G29" s="658"/>
      <c r="H29" s="658"/>
      <c r="I29" s="658"/>
      <c r="J29" s="658"/>
      <c r="K29" s="549"/>
      <c r="L29" s="659"/>
      <c r="M29" s="659"/>
      <c r="N29" s="659"/>
    </row>
    <row r="30" spans="2:14" ht="23.25" customHeight="1" x14ac:dyDescent="0.25">
      <c r="B30" s="674"/>
      <c r="C30" s="675"/>
      <c r="D30" s="675"/>
      <c r="E30" s="675"/>
      <c r="F30" s="675"/>
      <c r="G30" s="675"/>
      <c r="H30" s="676"/>
      <c r="I30" s="676"/>
      <c r="J30" s="676"/>
      <c r="K30" s="677"/>
      <c r="L30" s="678"/>
      <c r="M30" s="678"/>
      <c r="N30" s="679"/>
    </row>
    <row r="31" spans="2:14" ht="37.5" customHeight="1" x14ac:dyDescent="0.25">
      <c r="B31" s="680"/>
      <c r="C31" s="549"/>
      <c r="D31" s="549"/>
      <c r="E31" s="2402" t="s">
        <v>3452</v>
      </c>
      <c r="F31" s="2383"/>
      <c r="G31" s="2383"/>
      <c r="H31" s="666"/>
      <c r="I31" s="670" t="s">
        <v>1273</v>
      </c>
      <c r="J31" s="671"/>
      <c r="K31" s="2414" t="s">
        <v>3636</v>
      </c>
      <c r="L31" s="2415"/>
      <c r="M31" s="2415"/>
      <c r="N31" s="681"/>
    </row>
    <row r="32" spans="2:14" ht="15" customHeight="1" x14ac:dyDescent="0.25">
      <c r="B32" s="680"/>
      <c r="C32" s="660"/>
      <c r="D32" s="660"/>
      <c r="E32" s="667"/>
      <c r="F32" s="667"/>
      <c r="G32" s="667"/>
      <c r="H32" s="668"/>
      <c r="I32" s="668"/>
      <c r="J32" s="668"/>
      <c r="K32" s="2415"/>
      <c r="L32" s="2415"/>
      <c r="M32" s="2415"/>
      <c r="N32" s="682"/>
    </row>
    <row r="33" spans="2:16" ht="15" customHeight="1" x14ac:dyDescent="0.25">
      <c r="B33" s="680"/>
      <c r="C33" s="2405" t="s">
        <v>2332</v>
      </c>
      <c r="D33" s="660"/>
      <c r="E33" s="2417" t="s">
        <v>1120</v>
      </c>
      <c r="F33" s="671"/>
      <c r="G33" s="661"/>
      <c r="H33" s="667"/>
      <c r="I33" s="2405" t="s">
        <v>1117</v>
      </c>
      <c r="J33" s="672"/>
      <c r="K33" s="2415"/>
      <c r="L33" s="2415"/>
      <c r="M33" s="2415"/>
      <c r="N33" s="682"/>
    </row>
    <row r="34" spans="2:16" ht="39.75" customHeight="1" x14ac:dyDescent="0.25">
      <c r="B34" s="680"/>
      <c r="C34" s="2405"/>
      <c r="D34" s="661"/>
      <c r="E34" s="2417"/>
      <c r="F34" s="671"/>
      <c r="G34" s="661"/>
      <c r="H34" s="669"/>
      <c r="I34" s="2405"/>
      <c r="J34" s="672"/>
      <c r="K34" s="2415"/>
      <c r="L34" s="2415"/>
      <c r="M34" s="2415"/>
      <c r="N34" s="682"/>
    </row>
    <row r="35" spans="2:16" ht="15" customHeight="1" x14ac:dyDescent="0.25">
      <c r="B35" s="680"/>
      <c r="C35" s="2405"/>
      <c r="D35" s="661"/>
      <c r="E35" s="669"/>
      <c r="F35" s="669"/>
      <c r="G35" s="669"/>
      <c r="H35" s="669"/>
      <c r="I35" s="669"/>
      <c r="J35" s="669"/>
      <c r="K35" s="2415"/>
      <c r="L35" s="2415"/>
      <c r="M35" s="2415"/>
      <c r="N35" s="682"/>
    </row>
    <row r="36" spans="2:16" ht="46.5" customHeight="1" x14ac:dyDescent="0.25">
      <c r="B36" s="680"/>
      <c r="C36" s="549"/>
      <c r="D36" s="549"/>
      <c r="E36" s="2408" t="s">
        <v>2330</v>
      </c>
      <c r="F36" s="2204"/>
      <c r="G36" s="2204"/>
      <c r="H36" s="683"/>
      <c r="I36" s="673" t="s">
        <v>2331</v>
      </c>
      <c r="J36" s="684"/>
      <c r="K36" s="2415"/>
      <c r="L36" s="2415"/>
      <c r="M36" s="2415"/>
      <c r="N36" s="682"/>
    </row>
    <row r="37" spans="2:16" ht="9.75" customHeight="1" x14ac:dyDescent="0.25">
      <c r="B37" s="680"/>
      <c r="C37" s="661"/>
      <c r="D37" s="661"/>
      <c r="E37" s="661"/>
      <c r="F37" s="661"/>
      <c r="G37" s="661"/>
      <c r="H37" s="661"/>
      <c r="I37" s="661"/>
      <c r="J37" s="661"/>
      <c r="K37" s="2415"/>
      <c r="L37" s="2415"/>
      <c r="M37" s="2415"/>
      <c r="N37" s="682"/>
    </row>
    <row r="38" spans="2:16" ht="15" customHeight="1" x14ac:dyDescent="0.25">
      <c r="B38" s="680"/>
      <c r="C38" s="661"/>
      <c r="D38" s="661"/>
      <c r="E38" s="661"/>
      <c r="F38" s="661"/>
      <c r="G38" s="2406" t="s">
        <v>1121</v>
      </c>
      <c r="H38" s="661"/>
      <c r="I38" s="2402" t="s">
        <v>1122</v>
      </c>
      <c r="J38" s="673"/>
      <c r="K38" s="2415"/>
      <c r="L38" s="2415"/>
      <c r="M38" s="2415"/>
      <c r="N38" s="682"/>
    </row>
    <row r="39" spans="2:16" ht="15" customHeight="1" x14ac:dyDescent="0.25">
      <c r="B39" s="680"/>
      <c r="C39" s="661"/>
      <c r="D39" s="661"/>
      <c r="E39" s="661"/>
      <c r="F39" s="661"/>
      <c r="G39" s="2406"/>
      <c r="H39" s="661"/>
      <c r="I39" s="2402"/>
      <c r="J39" s="673"/>
      <c r="K39" s="2415"/>
      <c r="L39" s="2415"/>
      <c r="M39" s="2415"/>
      <c r="N39" s="682"/>
    </row>
    <row r="40" spans="2:16" ht="12" customHeight="1" thickBot="1" x14ac:dyDescent="0.3">
      <c r="B40" s="685"/>
      <c r="C40" s="690"/>
      <c r="D40" s="690"/>
      <c r="E40" s="690"/>
      <c r="F40" s="690"/>
      <c r="G40" s="690"/>
      <c r="H40" s="691"/>
      <c r="I40" s="691"/>
      <c r="J40" s="691"/>
      <c r="K40" s="692"/>
      <c r="L40" s="687"/>
      <c r="M40" s="687"/>
      <c r="N40" s="693"/>
    </row>
    <row r="41" spans="2:16" ht="6.75" customHeight="1" x14ac:dyDescent="0.25">
      <c r="C41" s="658"/>
      <c r="D41" s="658"/>
      <c r="E41" s="658"/>
      <c r="F41" s="658"/>
      <c r="G41" s="658"/>
      <c r="H41" s="658"/>
      <c r="I41" s="658"/>
      <c r="J41" s="658"/>
      <c r="K41" s="549"/>
      <c r="L41" s="659"/>
      <c r="M41" s="659"/>
      <c r="N41" s="659"/>
    </row>
    <row r="42" spans="2:16" s="1127" customFormat="1" ht="34.5" customHeight="1" thickBot="1" x14ac:dyDescent="0.3">
      <c r="B42" s="1885" t="s">
        <v>3634</v>
      </c>
      <c r="C42" s="1885"/>
      <c r="D42" s="1885"/>
      <c r="E42" s="1885"/>
      <c r="F42" s="1885"/>
      <c r="G42" s="1885"/>
      <c r="H42" s="1885"/>
      <c r="I42" s="1885"/>
      <c r="J42" s="1885"/>
      <c r="K42" s="1885"/>
      <c r="L42" s="1137"/>
      <c r="M42" s="1137"/>
      <c r="N42" s="1137"/>
      <c r="O42" s="1138"/>
      <c r="P42" s="1138"/>
    </row>
    <row r="43" spans="2:16" ht="12" customHeight="1" x14ac:dyDescent="0.25">
      <c r="B43" s="674"/>
      <c r="C43" s="675"/>
      <c r="D43" s="675"/>
      <c r="E43" s="675"/>
      <c r="F43" s="675"/>
      <c r="G43" s="675"/>
      <c r="H43" s="676"/>
      <c r="I43" s="676"/>
      <c r="J43" s="676"/>
      <c r="K43" s="677"/>
      <c r="L43" s="678"/>
      <c r="M43" s="678"/>
      <c r="N43" s="679"/>
    </row>
    <row r="44" spans="2:16" ht="28.5" customHeight="1" x14ac:dyDescent="0.25">
      <c r="B44" s="680"/>
      <c r="C44" s="549"/>
      <c r="D44" s="549"/>
      <c r="E44" s="2402" t="s">
        <v>3451</v>
      </c>
      <c r="F44" s="2383"/>
      <c r="G44" s="2383"/>
      <c r="H44" s="666"/>
      <c r="I44" s="670" t="s">
        <v>1273</v>
      </c>
      <c r="J44" s="671"/>
      <c r="K44" s="2414" t="s">
        <v>3637</v>
      </c>
      <c r="L44" s="2415"/>
      <c r="M44" s="2415"/>
      <c r="N44" s="681"/>
    </row>
    <row r="45" spans="2:16" ht="15" customHeight="1" x14ac:dyDescent="0.25">
      <c r="B45" s="680"/>
      <c r="C45" s="660"/>
      <c r="D45" s="660"/>
      <c r="E45" s="667"/>
      <c r="F45" s="667"/>
      <c r="G45" s="667"/>
      <c r="H45" s="668"/>
      <c r="I45" s="668"/>
      <c r="J45" s="668"/>
      <c r="K45" s="2415"/>
      <c r="L45" s="2415"/>
      <c r="M45" s="2415"/>
      <c r="N45" s="682"/>
    </row>
    <row r="46" spans="2:16" ht="15" customHeight="1" x14ac:dyDescent="0.25">
      <c r="B46" s="680"/>
      <c r="C46" s="2405" t="s">
        <v>2333</v>
      </c>
      <c r="D46" s="660"/>
      <c r="E46" s="2416" t="s">
        <v>1120</v>
      </c>
      <c r="F46" s="672"/>
      <c r="G46" s="661"/>
      <c r="H46" s="667"/>
      <c r="I46" s="2405" t="s">
        <v>1117</v>
      </c>
      <c r="J46" s="672"/>
      <c r="K46" s="2415"/>
      <c r="L46" s="2415"/>
      <c r="M46" s="2415"/>
      <c r="N46" s="682"/>
    </row>
    <row r="47" spans="2:16" ht="15" customHeight="1" x14ac:dyDescent="0.25">
      <c r="B47" s="680"/>
      <c r="C47" s="2405"/>
      <c r="D47" s="661"/>
      <c r="E47" s="2416"/>
      <c r="F47" s="672"/>
      <c r="G47" s="661"/>
      <c r="H47" s="669"/>
      <c r="I47" s="2405"/>
      <c r="J47" s="672"/>
      <c r="K47" s="2415"/>
      <c r="L47" s="2415"/>
      <c r="M47" s="2415"/>
      <c r="N47" s="682"/>
    </row>
    <row r="48" spans="2:16" ht="33" customHeight="1" x14ac:dyDescent="0.25">
      <c r="B48" s="680"/>
      <c r="C48" s="2405"/>
      <c r="D48" s="661"/>
      <c r="E48" s="669"/>
      <c r="F48" s="669"/>
      <c r="G48" s="669"/>
      <c r="H48" s="669"/>
      <c r="I48" s="669"/>
      <c r="J48" s="669"/>
      <c r="K48" s="2415"/>
      <c r="L48" s="2415"/>
      <c r="M48" s="2415"/>
      <c r="N48" s="682"/>
    </row>
    <row r="49" spans="2:14" ht="31.5" customHeight="1" x14ac:dyDescent="0.25">
      <c r="B49" s="680"/>
      <c r="C49" s="549"/>
      <c r="D49" s="549"/>
      <c r="E49" s="2408" t="s">
        <v>2330</v>
      </c>
      <c r="F49" s="2204"/>
      <c r="G49" s="2204"/>
      <c r="H49" s="683"/>
      <c r="I49" s="673" t="s">
        <v>2334</v>
      </c>
      <c r="J49" s="684"/>
      <c r="K49" s="2415"/>
      <c r="L49" s="2415"/>
      <c r="M49" s="2415"/>
      <c r="N49" s="682"/>
    </row>
    <row r="50" spans="2:14" ht="9.75" customHeight="1" x14ac:dyDescent="0.25">
      <c r="B50" s="680"/>
      <c r="C50" s="661"/>
      <c r="D50" s="661"/>
      <c r="E50" s="661"/>
      <c r="F50" s="661"/>
      <c r="G50" s="661"/>
      <c r="H50" s="661"/>
      <c r="I50" s="661"/>
      <c r="J50" s="661"/>
      <c r="K50" s="2415"/>
      <c r="L50" s="2415"/>
      <c r="M50" s="2415"/>
      <c r="N50" s="682"/>
    </row>
    <row r="51" spans="2:14" ht="15" customHeight="1" x14ac:dyDescent="0.25">
      <c r="B51" s="680"/>
      <c r="C51" s="661"/>
      <c r="D51" s="661"/>
      <c r="E51" s="2406" t="s">
        <v>1121</v>
      </c>
      <c r="F51" s="673"/>
      <c r="H51" s="661"/>
      <c r="I51" s="2405" t="s">
        <v>2335</v>
      </c>
      <c r="J51" s="673"/>
      <c r="K51" s="2415"/>
      <c r="L51" s="2415"/>
      <c r="M51" s="2415"/>
      <c r="N51" s="682"/>
    </row>
    <row r="52" spans="2:14" ht="42" customHeight="1" x14ac:dyDescent="0.25">
      <c r="B52" s="680"/>
      <c r="C52" s="661"/>
      <c r="D52" s="661"/>
      <c r="E52" s="2406"/>
      <c r="F52" s="673"/>
      <c r="H52" s="661"/>
      <c r="I52" s="2405"/>
      <c r="J52" s="673"/>
      <c r="K52" s="2415"/>
      <c r="L52" s="2415"/>
      <c r="M52" s="2415"/>
      <c r="N52" s="682"/>
    </row>
    <row r="53" spans="2:14" ht="12" customHeight="1" thickBot="1" x14ac:dyDescent="0.3">
      <c r="B53" s="685"/>
      <c r="C53" s="686"/>
      <c r="D53" s="686"/>
      <c r="E53" s="686"/>
      <c r="F53" s="686"/>
      <c r="G53" s="686"/>
      <c r="H53" s="686"/>
      <c r="I53" s="686"/>
      <c r="J53" s="686"/>
      <c r="K53" s="687"/>
      <c r="L53" s="688"/>
      <c r="M53" s="688"/>
      <c r="N53" s="689"/>
    </row>
    <row r="54" spans="2:14" ht="6.75" customHeight="1" thickBot="1" x14ac:dyDescent="0.3">
      <c r="C54" s="658"/>
      <c r="D54" s="658"/>
      <c r="E54" s="658"/>
      <c r="F54" s="658"/>
      <c r="G54" s="658"/>
      <c r="H54" s="658"/>
      <c r="I54" s="658"/>
      <c r="J54" s="658"/>
      <c r="K54" s="549"/>
      <c r="L54" s="659"/>
      <c r="M54" s="659"/>
      <c r="N54" s="659"/>
    </row>
    <row r="55" spans="2:14" ht="12" customHeight="1" x14ac:dyDescent="0.25">
      <c r="B55" s="674"/>
      <c r="C55" s="675"/>
      <c r="D55" s="675"/>
      <c r="E55" s="675"/>
      <c r="F55" s="675"/>
      <c r="G55" s="675"/>
      <c r="H55" s="676"/>
      <c r="I55" s="676"/>
      <c r="J55" s="676"/>
      <c r="K55" s="677"/>
      <c r="L55" s="678"/>
      <c r="M55" s="678"/>
      <c r="N55" s="679"/>
    </row>
    <row r="56" spans="2:14" ht="30.75" customHeight="1" x14ac:dyDescent="0.25">
      <c r="B56" s="680"/>
      <c r="C56" s="549"/>
      <c r="D56" s="549"/>
      <c r="E56" s="2402" t="s">
        <v>3451</v>
      </c>
      <c r="F56" s="2383"/>
      <c r="G56" s="2383"/>
      <c r="H56" s="666"/>
      <c r="I56" s="670" t="s">
        <v>1273</v>
      </c>
      <c r="J56" s="671"/>
      <c r="K56" s="2403" t="s">
        <v>2340</v>
      </c>
      <c r="L56" s="2404"/>
      <c r="M56" s="2404"/>
      <c r="N56" s="681"/>
    </row>
    <row r="57" spans="2:14" ht="15" customHeight="1" x14ac:dyDescent="0.25">
      <c r="B57" s="680"/>
      <c r="C57" s="660"/>
      <c r="D57" s="660"/>
      <c r="E57" s="667"/>
      <c r="F57" s="667"/>
      <c r="G57" s="667"/>
      <c r="H57" s="668"/>
      <c r="I57" s="668"/>
      <c r="J57" s="668"/>
      <c r="K57" s="2404"/>
      <c r="L57" s="2404"/>
      <c r="M57" s="2404"/>
      <c r="N57" s="682"/>
    </row>
    <row r="58" spans="2:14" ht="15" customHeight="1" x14ac:dyDescent="0.25">
      <c r="B58" s="680"/>
      <c r="C58" s="2405" t="s">
        <v>2336</v>
      </c>
      <c r="D58" s="660"/>
      <c r="E58" s="549"/>
      <c r="F58" s="549"/>
      <c r="G58" s="549"/>
      <c r="H58" s="549"/>
      <c r="I58" s="549"/>
      <c r="J58" s="672"/>
      <c r="K58" s="2404"/>
      <c r="L58" s="2404"/>
      <c r="M58" s="2404"/>
      <c r="N58" s="682"/>
    </row>
    <row r="59" spans="2:14" ht="15" customHeight="1" x14ac:dyDescent="0.25">
      <c r="B59" s="680"/>
      <c r="C59" s="2405"/>
      <c r="D59" s="661"/>
      <c r="E59" s="549"/>
      <c r="F59" s="549"/>
      <c r="G59" s="549"/>
      <c r="H59" s="549"/>
      <c r="I59" s="549"/>
      <c r="J59" s="672"/>
      <c r="K59" s="2404"/>
      <c r="L59" s="2404"/>
      <c r="M59" s="2404"/>
      <c r="N59" s="682"/>
    </row>
    <row r="60" spans="2:14" ht="33.75" customHeight="1" x14ac:dyDescent="0.25">
      <c r="B60" s="680"/>
      <c r="C60" s="2405"/>
      <c r="D60" s="661"/>
      <c r="E60" s="549"/>
      <c r="F60" s="549"/>
      <c r="G60" s="549"/>
      <c r="H60" s="549"/>
      <c r="I60" s="549"/>
      <c r="J60" s="669"/>
      <c r="K60" s="2404"/>
      <c r="L60" s="2404"/>
      <c r="M60" s="2404"/>
      <c r="N60" s="682"/>
    </row>
    <row r="61" spans="2:14" ht="15" customHeight="1" x14ac:dyDescent="0.25">
      <c r="B61" s="680"/>
      <c r="C61" s="549"/>
      <c r="D61" s="549"/>
      <c r="E61" s="549"/>
      <c r="F61" s="549"/>
      <c r="G61" s="549"/>
      <c r="H61" s="549"/>
      <c r="I61" s="549"/>
      <c r="J61" s="684"/>
      <c r="K61" s="2404"/>
      <c r="L61" s="2404"/>
      <c r="M61" s="2404"/>
      <c r="N61" s="682"/>
    </row>
    <row r="62" spans="2:14" ht="9.75" customHeight="1" x14ac:dyDescent="0.25">
      <c r="B62" s="680"/>
      <c r="C62" s="661"/>
      <c r="D62" s="661"/>
      <c r="E62" s="661"/>
      <c r="F62" s="661"/>
      <c r="G62" s="661"/>
      <c r="H62" s="661"/>
      <c r="I62" s="661"/>
      <c r="J62" s="661"/>
      <c r="K62" s="2404"/>
      <c r="L62" s="2404"/>
      <c r="M62" s="2404"/>
      <c r="N62" s="682"/>
    </row>
    <row r="63" spans="2:14" ht="15" customHeight="1" x14ac:dyDescent="0.25">
      <c r="B63" s="680"/>
      <c r="C63" s="2408" t="s">
        <v>2337</v>
      </c>
      <c r="D63" s="661"/>
      <c r="E63" s="2406" t="s">
        <v>1120</v>
      </c>
      <c r="F63" s="673"/>
      <c r="G63" s="2411" t="s">
        <v>1123</v>
      </c>
      <c r="H63" s="661"/>
      <c r="I63" s="2407" t="s">
        <v>2334</v>
      </c>
      <c r="J63" s="673"/>
      <c r="K63" s="2404"/>
      <c r="L63" s="2404"/>
      <c r="M63" s="2404"/>
      <c r="N63" s="682"/>
    </row>
    <row r="64" spans="2:14" ht="15" customHeight="1" x14ac:dyDescent="0.25">
      <c r="B64" s="680"/>
      <c r="C64" s="2408"/>
      <c r="D64" s="661"/>
      <c r="E64" s="2406"/>
      <c r="F64" s="673"/>
      <c r="G64" s="2412"/>
      <c r="H64" s="661"/>
      <c r="I64" s="2407"/>
      <c r="J64" s="673"/>
      <c r="K64" s="2404"/>
      <c r="L64" s="2404"/>
      <c r="M64" s="2404"/>
      <c r="N64" s="682"/>
    </row>
    <row r="65" spans="2:14" ht="9.75" customHeight="1" x14ac:dyDescent="0.25">
      <c r="B65" s="680"/>
      <c r="C65" s="661"/>
      <c r="D65" s="661"/>
      <c r="E65" s="661"/>
      <c r="F65" s="661"/>
      <c r="G65" s="661"/>
      <c r="H65" s="661"/>
      <c r="I65" s="661"/>
      <c r="J65" s="661"/>
      <c r="K65" s="2404"/>
      <c r="L65" s="2404"/>
      <c r="M65" s="2404"/>
      <c r="N65" s="682"/>
    </row>
    <row r="66" spans="2:14" ht="36" customHeight="1" x14ac:dyDescent="0.25">
      <c r="B66" s="680"/>
      <c r="C66" s="661"/>
      <c r="D66" s="661"/>
      <c r="E66" s="2413" t="s">
        <v>2339</v>
      </c>
      <c r="F66" s="2413"/>
      <c r="G66" s="2413"/>
      <c r="H66" s="661"/>
      <c r="I66" s="661"/>
      <c r="J66" s="661"/>
      <c r="K66" s="2404"/>
      <c r="L66" s="2404"/>
      <c r="M66" s="2404"/>
      <c r="N66" s="682"/>
    </row>
    <row r="67" spans="2:14" ht="9.75" customHeight="1" x14ac:dyDescent="0.25">
      <c r="B67" s="680"/>
      <c r="C67" s="661"/>
      <c r="D67" s="661"/>
      <c r="E67" s="661"/>
      <c r="F67" s="661"/>
      <c r="G67" s="661"/>
      <c r="H67" s="661"/>
      <c r="I67" s="661"/>
      <c r="J67" s="661"/>
      <c r="K67" s="2404"/>
      <c r="L67" s="2404"/>
      <c r="M67" s="2404"/>
      <c r="N67" s="682"/>
    </row>
    <row r="68" spans="2:14" ht="15" customHeight="1" x14ac:dyDescent="0.25">
      <c r="B68" s="680"/>
      <c r="C68" s="2408" t="s">
        <v>2338</v>
      </c>
      <c r="D68" s="661"/>
      <c r="E68" s="2406" t="s">
        <v>1120</v>
      </c>
      <c r="F68" s="673"/>
      <c r="G68" s="2409" t="s">
        <v>1118</v>
      </c>
      <c r="H68" s="661"/>
      <c r="I68" s="2407" t="s">
        <v>2334</v>
      </c>
      <c r="J68" s="673"/>
      <c r="K68" s="2404"/>
      <c r="L68" s="2404"/>
      <c r="M68" s="2404"/>
      <c r="N68" s="682"/>
    </row>
    <row r="69" spans="2:14" ht="73.5" customHeight="1" x14ac:dyDescent="0.25">
      <c r="B69" s="680"/>
      <c r="C69" s="2408"/>
      <c r="D69" s="661"/>
      <c r="E69" s="2406"/>
      <c r="F69" s="673"/>
      <c r="G69" s="2410"/>
      <c r="H69" s="661"/>
      <c r="I69" s="2407"/>
      <c r="J69" s="673"/>
      <c r="K69" s="2404"/>
      <c r="L69" s="2404"/>
      <c r="M69" s="2404"/>
      <c r="N69" s="682"/>
    </row>
    <row r="70" spans="2:14" ht="39.75" customHeight="1" thickBot="1" x14ac:dyDescent="0.3">
      <c r="B70" s="685"/>
      <c r="C70" s="691"/>
      <c r="D70" s="691"/>
      <c r="E70" s="691"/>
      <c r="F70" s="691"/>
      <c r="G70" s="691"/>
      <c r="H70" s="691"/>
      <c r="I70" s="691"/>
      <c r="J70" s="691"/>
      <c r="K70" s="692"/>
      <c r="L70" s="687"/>
      <c r="M70" s="687"/>
      <c r="N70" s="693"/>
    </row>
    <row r="71" spans="2:14" ht="15" customHeight="1" x14ac:dyDescent="0.25">
      <c r="C71" s="661"/>
      <c r="D71" s="661"/>
      <c r="E71" s="661"/>
      <c r="F71" s="661"/>
      <c r="G71" s="661"/>
      <c r="H71" s="661"/>
      <c r="I71" s="661"/>
      <c r="J71" s="661"/>
      <c r="K71" s="663"/>
      <c r="L71" s="549"/>
      <c r="M71" s="549"/>
      <c r="N71" s="549"/>
    </row>
    <row r="72" spans="2:14" ht="15" customHeight="1" x14ac:dyDescent="0.25">
      <c r="C72" s="664"/>
      <c r="D72" s="664"/>
      <c r="E72" s="664"/>
      <c r="F72" s="664"/>
      <c r="G72" s="664"/>
      <c r="H72" s="661"/>
      <c r="I72" s="661"/>
      <c r="J72" s="661"/>
      <c r="K72" s="663"/>
      <c r="L72" s="549"/>
      <c r="M72" s="549"/>
      <c r="N72" s="549"/>
    </row>
    <row r="73" spans="2:14" ht="30" customHeight="1" x14ac:dyDescent="0.25">
      <c r="C73" s="664"/>
      <c r="D73" s="664"/>
      <c r="E73" s="664"/>
      <c r="F73" s="664"/>
      <c r="G73" s="664"/>
      <c r="H73" s="22"/>
      <c r="I73" s="22"/>
      <c r="J73" s="22"/>
      <c r="K73" s="663"/>
      <c r="L73" s="664"/>
      <c r="M73" s="549"/>
      <c r="N73" s="549"/>
    </row>
    <row r="74" spans="2:14" ht="30" customHeight="1" x14ac:dyDescent="0.25">
      <c r="C74" s="664"/>
      <c r="D74" s="664"/>
      <c r="E74" s="664"/>
      <c r="F74" s="664"/>
      <c r="G74" s="664"/>
      <c r="H74" s="661"/>
      <c r="I74" s="661"/>
      <c r="J74" s="661"/>
      <c r="K74" s="663"/>
      <c r="L74" s="549"/>
      <c r="M74" s="549"/>
      <c r="N74" s="549"/>
    </row>
    <row r="75" spans="2:14" ht="30" customHeight="1" x14ac:dyDescent="0.25">
      <c r="C75" s="664"/>
      <c r="D75" s="664"/>
      <c r="E75" s="664"/>
      <c r="F75" s="664"/>
      <c r="G75" s="664"/>
      <c r="H75" s="22"/>
      <c r="I75" s="22"/>
      <c r="J75" s="22"/>
      <c r="K75" s="663"/>
      <c r="L75" s="549"/>
      <c r="M75" s="549"/>
      <c r="N75" s="549"/>
    </row>
    <row r="76" spans="2:14" ht="30" customHeight="1" x14ac:dyDescent="0.25">
      <c r="C76" s="661"/>
      <c r="D76" s="661"/>
      <c r="E76" s="661"/>
      <c r="F76" s="661"/>
      <c r="G76" s="661"/>
      <c r="H76" s="661"/>
      <c r="I76" s="661"/>
      <c r="J76" s="661"/>
      <c r="K76" s="663"/>
      <c r="L76" s="549"/>
      <c r="M76" s="549"/>
      <c r="N76" s="549"/>
    </row>
    <row r="77" spans="2:14" ht="30" customHeight="1" x14ac:dyDescent="0.25">
      <c r="C77" s="661"/>
      <c r="D77" s="661"/>
      <c r="E77" s="661"/>
      <c r="F77" s="661"/>
      <c r="G77" s="661"/>
      <c r="H77" s="661"/>
      <c r="I77" s="661"/>
      <c r="J77" s="661"/>
      <c r="K77" s="663"/>
      <c r="L77" s="664"/>
      <c r="M77" s="549"/>
      <c r="N77" s="549"/>
    </row>
    <row r="78" spans="2:14" ht="30" customHeight="1" x14ac:dyDescent="0.25">
      <c r="C78" s="661"/>
      <c r="D78" s="661"/>
      <c r="E78" s="661"/>
      <c r="F78" s="661"/>
      <c r="G78" s="661"/>
      <c r="H78" s="661"/>
      <c r="I78" s="661"/>
      <c r="J78" s="661"/>
      <c r="K78" s="663"/>
      <c r="L78" s="549"/>
      <c r="M78" s="549"/>
      <c r="N78" s="549"/>
    </row>
    <row r="79" spans="2:14" ht="30" customHeight="1" x14ac:dyDescent="0.25">
      <c r="C79" s="661"/>
      <c r="D79" s="661"/>
      <c r="E79" s="661"/>
      <c r="F79" s="661"/>
      <c r="G79" s="661"/>
      <c r="H79" s="661"/>
      <c r="I79" s="661"/>
      <c r="J79" s="661"/>
      <c r="K79" s="663"/>
      <c r="L79" s="549"/>
      <c r="M79" s="549"/>
      <c r="N79" s="549"/>
    </row>
    <row r="80" spans="2:14" ht="30" customHeight="1" x14ac:dyDescent="0.25">
      <c r="C80" s="661"/>
      <c r="D80" s="661"/>
      <c r="E80" s="661"/>
      <c r="F80" s="661"/>
      <c r="G80" s="661"/>
      <c r="H80" s="661"/>
      <c r="I80" s="661"/>
      <c r="J80" s="661"/>
      <c r="K80" s="663"/>
      <c r="L80" s="549"/>
      <c r="M80" s="549"/>
      <c r="N80" s="549"/>
    </row>
    <row r="81" spans="3:16" ht="30" customHeight="1" x14ac:dyDescent="0.25">
      <c r="C81" s="661"/>
      <c r="D81" s="661"/>
      <c r="E81" s="661"/>
      <c r="F81" s="661"/>
      <c r="G81" s="661"/>
      <c r="H81" s="661"/>
      <c r="I81" s="661"/>
      <c r="J81" s="661"/>
      <c r="K81" s="662"/>
      <c r="L81" s="662"/>
      <c r="M81" s="662"/>
      <c r="N81" s="662"/>
      <c r="O81" s="18"/>
      <c r="P81" s="18"/>
    </row>
    <row r="82" spans="3:16" ht="30" customHeight="1" x14ac:dyDescent="0.25">
      <c r="C82" s="661"/>
      <c r="D82" s="661"/>
      <c r="E82" s="661"/>
      <c r="F82" s="661"/>
      <c r="G82" s="661"/>
      <c r="H82" s="661"/>
      <c r="I82" s="661"/>
      <c r="J82" s="661"/>
      <c r="K82" s="549"/>
      <c r="L82" s="549"/>
      <c r="M82" s="549"/>
      <c r="N82" s="549"/>
    </row>
    <row r="83" spans="3:16" ht="30" customHeight="1" x14ac:dyDescent="0.25">
      <c r="C83" s="664"/>
      <c r="D83" s="664"/>
      <c r="E83" s="664"/>
      <c r="F83" s="664"/>
      <c r="G83" s="664"/>
      <c r="H83" s="661"/>
      <c r="I83" s="661"/>
      <c r="J83" s="661"/>
      <c r="K83" s="549"/>
      <c r="L83" s="549"/>
      <c r="M83" s="549"/>
      <c r="N83" s="549"/>
    </row>
    <row r="84" spans="3:16" ht="30" customHeight="1" x14ac:dyDescent="0.25">
      <c r="C84" s="664"/>
      <c r="D84" s="664"/>
      <c r="E84" s="664"/>
      <c r="F84" s="664"/>
      <c r="G84" s="664"/>
      <c r="H84" s="22"/>
      <c r="I84" s="22"/>
      <c r="J84" s="22"/>
      <c r="K84" s="549"/>
      <c r="L84" s="549"/>
      <c r="M84" s="549"/>
      <c r="N84" s="549"/>
    </row>
    <row r="85" spans="3:16" ht="30" customHeight="1" x14ac:dyDescent="0.25">
      <c r="C85" s="664"/>
      <c r="D85" s="664"/>
      <c r="E85" s="664"/>
      <c r="F85" s="664"/>
      <c r="G85" s="664"/>
      <c r="H85" s="22"/>
      <c r="I85" s="22"/>
      <c r="J85" s="22"/>
      <c r="K85" s="664"/>
      <c r="L85" s="664"/>
      <c r="M85" s="664"/>
      <c r="N85" s="664"/>
      <c r="O85" s="16"/>
      <c r="P85" s="16"/>
    </row>
    <row r="86" spans="3:16" ht="30" customHeight="1" x14ac:dyDescent="0.25">
      <c r="C86" s="664"/>
      <c r="D86" s="664"/>
      <c r="E86" s="664"/>
      <c r="F86" s="664"/>
      <c r="G86" s="664"/>
      <c r="H86" s="661"/>
      <c r="I86" s="661"/>
      <c r="J86" s="661"/>
      <c r="K86" s="664"/>
      <c r="L86" s="664"/>
      <c r="M86" s="664"/>
      <c r="N86" s="664"/>
      <c r="O86" s="16"/>
      <c r="P86" s="16"/>
    </row>
    <row r="87" spans="3:16" ht="30" customHeight="1" x14ac:dyDescent="0.25">
      <c r="C87" s="664"/>
      <c r="D87" s="664"/>
      <c r="E87" s="664"/>
      <c r="F87" s="664"/>
      <c r="G87" s="664"/>
      <c r="H87" s="22"/>
      <c r="I87" s="22"/>
      <c r="J87" s="22"/>
      <c r="K87" s="664"/>
      <c r="L87" s="664"/>
      <c r="M87" s="664"/>
      <c r="N87" s="664"/>
      <c r="O87" s="16"/>
      <c r="P87" s="16"/>
    </row>
    <row r="88" spans="3:16" ht="30" customHeight="1" x14ac:dyDescent="0.25">
      <c r="C88" s="664"/>
      <c r="D88" s="664"/>
      <c r="E88" s="664"/>
      <c r="F88" s="664"/>
      <c r="G88" s="664"/>
      <c r="H88" s="661"/>
      <c r="I88" s="661"/>
      <c r="J88" s="661"/>
      <c r="K88" s="664"/>
      <c r="L88" s="664"/>
      <c r="M88" s="664"/>
      <c r="N88" s="664"/>
      <c r="O88" s="16"/>
      <c r="P88" s="16"/>
    </row>
    <row r="89" spans="3:16" ht="30" customHeight="1" x14ac:dyDescent="0.25">
      <c r="C89" s="664"/>
      <c r="D89" s="664"/>
      <c r="E89" s="664"/>
      <c r="F89" s="664"/>
      <c r="G89" s="664"/>
      <c r="H89" s="22"/>
      <c r="I89" s="22"/>
      <c r="J89" s="22"/>
      <c r="K89" s="664"/>
      <c r="L89" s="664"/>
      <c r="M89" s="664"/>
      <c r="N89" s="664"/>
      <c r="O89" s="16"/>
      <c r="P89" s="16"/>
    </row>
    <row r="90" spans="3:16" ht="30" customHeight="1" x14ac:dyDescent="0.25">
      <c r="C90" s="664"/>
      <c r="D90" s="664"/>
      <c r="E90" s="664"/>
      <c r="F90" s="664"/>
      <c r="G90" s="664"/>
      <c r="H90" s="22"/>
      <c r="I90" s="22"/>
      <c r="J90" s="22"/>
      <c r="K90" s="664"/>
      <c r="L90" s="664"/>
      <c r="M90" s="664"/>
      <c r="N90" s="664"/>
      <c r="O90" s="16"/>
      <c r="P90" s="16"/>
    </row>
    <row r="91" spans="3:16" ht="30" customHeight="1" x14ac:dyDescent="0.25">
      <c r="C91" s="664"/>
      <c r="D91" s="664"/>
      <c r="E91" s="664"/>
      <c r="F91" s="664"/>
      <c r="G91" s="664"/>
      <c r="H91" s="661"/>
      <c r="I91" s="661"/>
      <c r="J91" s="661"/>
      <c r="K91" s="664"/>
      <c r="L91" s="664"/>
      <c r="M91" s="664"/>
      <c r="N91" s="664"/>
      <c r="O91" s="16"/>
      <c r="P91" s="16"/>
    </row>
    <row r="92" spans="3:16" ht="30" customHeight="1" x14ac:dyDescent="0.25">
      <c r="C92" s="664"/>
      <c r="D92" s="664"/>
      <c r="E92" s="664"/>
      <c r="F92" s="664"/>
      <c r="G92" s="664"/>
      <c r="H92" s="22"/>
      <c r="I92" s="22"/>
      <c r="J92" s="22"/>
      <c r="K92" s="664"/>
      <c r="L92" s="664"/>
      <c r="M92" s="664"/>
      <c r="N92" s="664"/>
      <c r="O92" s="16"/>
      <c r="P92" s="16"/>
    </row>
    <row r="93" spans="3:16" ht="30" customHeight="1" x14ac:dyDescent="0.25">
      <c r="C93" s="664"/>
      <c r="D93" s="664"/>
      <c r="E93" s="664"/>
      <c r="F93" s="664"/>
      <c r="G93" s="664"/>
      <c r="H93" s="22"/>
      <c r="I93" s="22"/>
      <c r="J93" s="22"/>
      <c r="K93" s="663"/>
      <c r="L93" s="664"/>
      <c r="M93" s="664"/>
      <c r="N93" s="664"/>
      <c r="O93" s="16"/>
      <c r="P93" s="16"/>
    </row>
    <row r="94" spans="3:16" ht="30" customHeight="1" x14ac:dyDescent="0.25">
      <c r="C94" s="664"/>
      <c r="D94" s="664"/>
      <c r="E94" s="664"/>
      <c r="F94" s="664"/>
      <c r="G94" s="664"/>
      <c r="H94" s="661"/>
      <c r="I94" s="661"/>
      <c r="J94" s="661"/>
      <c r="K94" s="663"/>
      <c r="L94" s="664"/>
      <c r="M94" s="664"/>
      <c r="N94" s="664"/>
      <c r="O94" s="16"/>
      <c r="P94" s="16"/>
    </row>
    <row r="95" spans="3:16" ht="30" customHeight="1" x14ac:dyDescent="0.25">
      <c r="C95" s="664"/>
      <c r="D95" s="664"/>
      <c r="E95" s="664"/>
      <c r="F95" s="664"/>
      <c r="G95" s="664"/>
      <c r="H95" s="22"/>
      <c r="I95" s="22"/>
      <c r="J95" s="22"/>
      <c r="K95" s="663"/>
      <c r="L95" s="664"/>
      <c r="M95" s="664"/>
      <c r="N95" s="664"/>
      <c r="O95" s="16"/>
      <c r="P95" s="16"/>
    </row>
    <row r="96" spans="3:16" ht="30" customHeight="1" x14ac:dyDescent="0.25">
      <c r="C96" s="664"/>
      <c r="D96" s="664"/>
      <c r="E96" s="664"/>
      <c r="F96" s="664"/>
      <c r="G96" s="664"/>
      <c r="H96" s="661"/>
      <c r="I96" s="661"/>
      <c r="J96" s="661"/>
      <c r="K96" s="663"/>
      <c r="L96" s="664"/>
      <c r="M96" s="664"/>
      <c r="N96" s="664"/>
      <c r="O96" s="16"/>
      <c r="P96" s="16"/>
    </row>
    <row r="97" spans="3:16" ht="30" customHeight="1" x14ac:dyDescent="0.25">
      <c r="C97" s="664"/>
      <c r="D97" s="664"/>
      <c r="E97" s="664"/>
      <c r="F97" s="664"/>
      <c r="G97" s="664"/>
      <c r="H97" s="22"/>
      <c r="I97" s="22"/>
      <c r="J97" s="22"/>
      <c r="K97" s="663"/>
      <c r="L97" s="664"/>
      <c r="M97" s="664"/>
      <c r="N97" s="664"/>
      <c r="O97" s="16"/>
      <c r="P97" s="16"/>
    </row>
    <row r="98" spans="3:16" ht="30" customHeight="1" x14ac:dyDescent="0.25">
      <c r="C98" s="664"/>
      <c r="D98" s="664"/>
      <c r="E98" s="664"/>
      <c r="F98" s="664"/>
      <c r="G98" s="664"/>
      <c r="H98" s="661"/>
      <c r="I98" s="661"/>
      <c r="J98" s="661"/>
      <c r="K98" s="663"/>
      <c r="L98" s="664"/>
      <c r="M98" s="664"/>
      <c r="N98" s="664"/>
      <c r="O98" s="16"/>
      <c r="P98" s="16"/>
    </row>
    <row r="99" spans="3:16" ht="30" customHeight="1" x14ac:dyDescent="0.25">
      <c r="C99" s="664"/>
      <c r="D99" s="664"/>
      <c r="E99" s="664"/>
      <c r="F99" s="664"/>
      <c r="G99" s="664"/>
      <c r="H99" s="22"/>
      <c r="I99" s="22"/>
      <c r="J99" s="22"/>
      <c r="K99" s="663"/>
      <c r="L99" s="664"/>
      <c r="M99" s="664"/>
      <c r="N99" s="664"/>
      <c r="O99" s="16"/>
      <c r="P99" s="16"/>
    </row>
    <row r="100" spans="3:16" ht="30" customHeight="1" x14ac:dyDescent="0.25">
      <c r="C100" s="664"/>
      <c r="D100" s="664"/>
      <c r="E100" s="664"/>
      <c r="F100" s="664"/>
      <c r="G100" s="664"/>
      <c r="H100" s="661"/>
      <c r="I100" s="661"/>
      <c r="J100" s="661"/>
      <c r="K100" s="663"/>
      <c r="L100" s="664"/>
      <c r="M100" s="664"/>
      <c r="N100" s="664"/>
      <c r="O100" s="16"/>
      <c r="P100" s="16"/>
    </row>
    <row r="101" spans="3:16" ht="30" customHeight="1" x14ac:dyDescent="0.25">
      <c r="C101" s="664"/>
      <c r="D101" s="664"/>
      <c r="E101" s="664"/>
      <c r="F101" s="664"/>
      <c r="G101" s="664"/>
      <c r="H101" s="22"/>
      <c r="I101" s="22"/>
      <c r="J101" s="22"/>
      <c r="K101" s="663"/>
      <c r="L101" s="664"/>
      <c r="M101" s="664"/>
      <c r="N101" s="664"/>
      <c r="O101" s="16"/>
      <c r="P101" s="16"/>
    </row>
    <row r="102" spans="3:16" ht="30" customHeight="1" x14ac:dyDescent="0.25">
      <c r="C102" s="661"/>
      <c r="D102" s="661"/>
      <c r="E102" s="661"/>
      <c r="F102" s="661"/>
      <c r="G102" s="661"/>
      <c r="H102" s="661"/>
      <c r="I102" s="661"/>
      <c r="J102" s="661"/>
      <c r="K102" s="663"/>
      <c r="L102" s="664"/>
      <c r="M102" s="664"/>
      <c r="N102" s="664"/>
      <c r="O102" s="16"/>
      <c r="P102" s="16"/>
    </row>
    <row r="103" spans="3:16" ht="30" customHeight="1" x14ac:dyDescent="0.25">
      <c r="C103" s="661"/>
      <c r="D103" s="661"/>
      <c r="E103" s="661"/>
      <c r="F103" s="661"/>
      <c r="G103" s="661"/>
      <c r="H103" s="661"/>
      <c r="I103" s="661"/>
      <c r="J103" s="661"/>
      <c r="K103" s="663"/>
      <c r="L103" s="664"/>
      <c r="M103" s="664"/>
      <c r="N103" s="664"/>
      <c r="O103" s="16"/>
      <c r="P103" s="16"/>
    </row>
    <row r="104" spans="3:16" ht="30" customHeight="1" x14ac:dyDescent="0.25">
      <c r="C104" s="661"/>
      <c r="D104" s="661"/>
      <c r="E104" s="661"/>
      <c r="F104" s="661"/>
      <c r="G104" s="661"/>
      <c r="H104" s="661"/>
      <c r="I104" s="661"/>
      <c r="J104" s="661"/>
      <c r="K104" s="663"/>
      <c r="L104" s="664"/>
      <c r="M104" s="664"/>
      <c r="N104" s="664"/>
      <c r="O104" s="16"/>
      <c r="P104" s="16"/>
    </row>
    <row r="105" spans="3:16" ht="30" customHeight="1" x14ac:dyDescent="0.25">
      <c r="C105" s="661"/>
      <c r="D105" s="661"/>
      <c r="E105" s="661"/>
      <c r="F105" s="661"/>
      <c r="G105" s="661"/>
      <c r="H105" s="661"/>
      <c r="I105" s="661"/>
      <c r="J105" s="661"/>
      <c r="K105" s="663"/>
      <c r="L105" s="664"/>
      <c r="M105" s="664"/>
      <c r="N105" s="664"/>
      <c r="O105" s="16"/>
      <c r="P105" s="16"/>
    </row>
    <row r="106" spans="3:16" ht="30" customHeight="1" x14ac:dyDescent="0.25">
      <c r="C106" s="664"/>
      <c r="D106" s="664"/>
      <c r="E106" s="664"/>
      <c r="F106" s="664"/>
      <c r="G106" s="664"/>
      <c r="H106" s="661"/>
      <c r="I106" s="661"/>
      <c r="J106" s="661"/>
      <c r="K106" s="663"/>
      <c r="L106" s="664"/>
      <c r="M106" s="664"/>
      <c r="N106" s="664"/>
      <c r="O106" s="16"/>
      <c r="P106" s="16"/>
    </row>
    <row r="107" spans="3:16" ht="30" customHeight="1" x14ac:dyDescent="0.25">
      <c r="C107" s="664"/>
      <c r="D107" s="664"/>
      <c r="E107" s="664"/>
      <c r="F107" s="664"/>
      <c r="G107" s="664"/>
      <c r="H107" s="22"/>
      <c r="I107" s="22"/>
      <c r="J107" s="22"/>
      <c r="K107" s="663"/>
      <c r="L107" s="664"/>
      <c r="M107" s="664"/>
      <c r="N107" s="664"/>
      <c r="O107" s="16"/>
      <c r="P107" s="16"/>
    </row>
    <row r="108" spans="3:16" ht="30" customHeight="1" x14ac:dyDescent="0.25">
      <c r="C108" s="661"/>
      <c r="D108" s="661"/>
      <c r="E108" s="661"/>
      <c r="F108" s="661"/>
      <c r="G108" s="661"/>
      <c r="H108" s="661"/>
      <c r="I108" s="661"/>
      <c r="J108" s="661"/>
      <c r="K108" s="663"/>
      <c r="L108" s="664"/>
      <c r="M108" s="549"/>
      <c r="N108" s="549"/>
    </row>
    <row r="109" spans="3:16" ht="30" customHeight="1" x14ac:dyDescent="0.25">
      <c r="C109" s="664"/>
      <c r="D109" s="664"/>
      <c r="E109" s="664"/>
      <c r="F109" s="664"/>
      <c r="G109" s="664"/>
      <c r="H109" s="661"/>
      <c r="I109" s="661"/>
      <c r="J109" s="661"/>
      <c r="K109" s="663"/>
      <c r="L109" s="549"/>
      <c r="M109" s="549"/>
      <c r="N109" s="549"/>
    </row>
    <row r="110" spans="3:16" ht="30" customHeight="1" x14ac:dyDescent="0.25">
      <c r="C110" s="664"/>
      <c r="D110" s="664"/>
      <c r="E110" s="664"/>
      <c r="F110" s="664"/>
      <c r="G110" s="664"/>
      <c r="H110" s="22"/>
      <c r="I110" s="22"/>
      <c r="J110" s="22"/>
      <c r="K110" s="663"/>
      <c r="L110" s="549"/>
      <c r="M110" s="549"/>
      <c r="N110" s="549"/>
    </row>
    <row r="111" spans="3:16" ht="30" customHeight="1" x14ac:dyDescent="0.25">
      <c r="C111" s="664"/>
      <c r="D111" s="664"/>
      <c r="E111" s="664"/>
      <c r="F111" s="664"/>
      <c r="G111" s="664"/>
      <c r="H111" s="22"/>
      <c r="I111" s="22"/>
      <c r="J111" s="22"/>
      <c r="K111" s="663"/>
      <c r="L111" s="549"/>
      <c r="M111" s="549"/>
      <c r="N111" s="549"/>
    </row>
    <row r="112" spans="3:16" ht="30" customHeight="1" x14ac:dyDescent="0.25">
      <c r="C112" s="661"/>
      <c r="D112" s="661"/>
      <c r="E112" s="661"/>
      <c r="F112" s="661"/>
      <c r="G112" s="661"/>
      <c r="H112" s="661"/>
      <c r="I112" s="661"/>
      <c r="J112" s="661"/>
      <c r="K112" s="663"/>
      <c r="L112" s="549"/>
      <c r="M112" s="549"/>
      <c r="N112" s="549"/>
    </row>
    <row r="113" spans="3:14" ht="30" customHeight="1" x14ac:dyDescent="0.25">
      <c r="C113" s="661"/>
      <c r="D113" s="661"/>
      <c r="E113" s="661"/>
      <c r="F113" s="661"/>
      <c r="G113" s="661"/>
      <c r="H113" s="661"/>
      <c r="I113" s="661"/>
      <c r="J113" s="661"/>
      <c r="K113" s="663"/>
      <c r="L113" s="549"/>
      <c r="M113" s="549"/>
      <c r="N113" s="549"/>
    </row>
    <row r="114" spans="3:14" ht="30" customHeight="1" x14ac:dyDescent="0.25">
      <c r="C114" s="661"/>
      <c r="D114" s="661"/>
      <c r="E114" s="661"/>
      <c r="F114" s="661"/>
      <c r="G114" s="661"/>
      <c r="H114" s="661"/>
      <c r="I114" s="661"/>
      <c r="J114" s="661"/>
      <c r="K114" s="663"/>
      <c r="L114" s="549"/>
      <c r="M114" s="549"/>
      <c r="N114" s="549"/>
    </row>
    <row r="115" spans="3:14" ht="30" customHeight="1" x14ac:dyDescent="0.25">
      <c r="C115" s="661"/>
      <c r="D115" s="661"/>
      <c r="E115" s="661"/>
      <c r="F115" s="661"/>
      <c r="G115" s="661"/>
      <c r="H115" s="661"/>
      <c r="I115" s="661"/>
      <c r="J115" s="661"/>
      <c r="K115" s="549"/>
      <c r="L115" s="549"/>
      <c r="M115" s="549"/>
      <c r="N115" s="549"/>
    </row>
    <row r="116" spans="3:14" ht="30" customHeight="1" x14ac:dyDescent="0.25">
      <c r="C116" s="661"/>
      <c r="D116" s="661"/>
      <c r="E116" s="661"/>
      <c r="F116" s="661"/>
      <c r="G116" s="661"/>
      <c r="H116" s="661"/>
      <c r="I116" s="661"/>
      <c r="J116" s="661"/>
      <c r="K116" s="549"/>
      <c r="L116" s="549"/>
      <c r="M116" s="549"/>
      <c r="N116" s="549"/>
    </row>
    <row r="117" spans="3:14" ht="30" customHeight="1" x14ac:dyDescent="0.25">
      <c r="C117" s="661"/>
      <c r="D117" s="661"/>
      <c r="E117" s="661"/>
      <c r="F117" s="661"/>
      <c r="G117" s="661"/>
      <c r="H117" s="661"/>
      <c r="I117" s="661"/>
      <c r="J117" s="661"/>
      <c r="K117" s="549"/>
      <c r="L117" s="549"/>
      <c r="M117" s="549"/>
      <c r="N117" s="549"/>
    </row>
    <row r="118" spans="3:14" ht="30" customHeight="1" x14ac:dyDescent="0.25">
      <c r="C118" s="661"/>
      <c r="D118" s="661"/>
      <c r="E118" s="661"/>
      <c r="F118" s="661"/>
      <c r="G118" s="661"/>
      <c r="H118" s="661"/>
      <c r="I118" s="661"/>
      <c r="J118" s="661"/>
      <c r="K118" s="549"/>
      <c r="L118" s="549"/>
      <c r="M118" s="549"/>
      <c r="N118" s="549"/>
    </row>
    <row r="119" spans="3:14" ht="30" customHeight="1" x14ac:dyDescent="0.25">
      <c r="C119" s="661"/>
      <c r="D119" s="661"/>
      <c r="E119" s="661"/>
      <c r="F119" s="661"/>
      <c r="G119" s="661"/>
      <c r="H119" s="661"/>
      <c r="I119" s="661"/>
      <c r="J119" s="661"/>
      <c r="K119" s="549"/>
      <c r="L119" s="549"/>
      <c r="M119" s="549"/>
      <c r="N119" s="549"/>
    </row>
    <row r="120" spans="3:14" ht="30" customHeight="1" x14ac:dyDescent="0.25">
      <c r="C120" s="664"/>
      <c r="D120" s="664"/>
      <c r="E120" s="664"/>
      <c r="F120" s="664"/>
      <c r="G120" s="664"/>
      <c r="H120" s="661"/>
      <c r="I120" s="661"/>
      <c r="J120" s="661"/>
      <c r="K120" s="549"/>
      <c r="L120" s="549"/>
      <c r="M120" s="549"/>
      <c r="N120" s="549"/>
    </row>
    <row r="121" spans="3:14" ht="30" customHeight="1" x14ac:dyDescent="0.25">
      <c r="C121" s="664"/>
      <c r="D121" s="664"/>
      <c r="E121" s="664"/>
      <c r="F121" s="664"/>
      <c r="G121" s="664"/>
      <c r="H121" s="22"/>
      <c r="I121" s="22"/>
      <c r="J121" s="22"/>
      <c r="K121" s="549"/>
      <c r="L121" s="549"/>
      <c r="M121" s="549"/>
      <c r="N121" s="549"/>
    </row>
    <row r="122" spans="3:14" ht="30" customHeight="1" x14ac:dyDescent="0.25">
      <c r="C122" s="661"/>
      <c r="D122" s="661"/>
      <c r="E122" s="661"/>
      <c r="F122" s="661"/>
      <c r="G122" s="661"/>
      <c r="H122" s="661"/>
      <c r="I122" s="661"/>
      <c r="J122" s="661"/>
      <c r="K122" s="549"/>
      <c r="L122" s="549"/>
      <c r="M122" s="549"/>
      <c r="N122" s="549"/>
    </row>
    <row r="123" spans="3:14" ht="30" customHeight="1" x14ac:dyDescent="0.25">
      <c r="C123" s="661"/>
      <c r="D123" s="661"/>
      <c r="E123" s="661"/>
      <c r="F123" s="661"/>
      <c r="G123" s="661"/>
      <c r="H123" s="661"/>
      <c r="I123" s="661"/>
      <c r="J123" s="661"/>
      <c r="K123" s="549"/>
      <c r="L123" s="549"/>
      <c r="M123" s="549"/>
      <c r="N123" s="549"/>
    </row>
    <row r="124" spans="3:14" ht="30" customHeight="1" x14ac:dyDescent="0.25">
      <c r="C124" s="661"/>
      <c r="D124" s="661"/>
      <c r="E124" s="661"/>
      <c r="F124" s="661"/>
      <c r="G124" s="661"/>
      <c r="H124" s="661"/>
      <c r="I124" s="661"/>
      <c r="J124" s="661"/>
      <c r="K124" s="549"/>
      <c r="L124" s="549"/>
      <c r="M124" s="549"/>
      <c r="N124" s="549"/>
    </row>
    <row r="125" spans="3:14" ht="30" customHeight="1" x14ac:dyDescent="0.25">
      <c r="C125" s="661"/>
      <c r="D125" s="661"/>
      <c r="E125" s="661"/>
      <c r="F125" s="661"/>
      <c r="G125" s="661"/>
      <c r="H125" s="661"/>
      <c r="I125" s="661"/>
      <c r="J125" s="661"/>
      <c r="K125" s="549"/>
      <c r="L125" s="549"/>
      <c r="M125" s="549"/>
      <c r="N125" s="549"/>
    </row>
    <row r="126" spans="3:14" ht="30" customHeight="1" x14ac:dyDescent="0.25">
      <c r="C126" s="664"/>
      <c r="D126" s="664"/>
      <c r="E126" s="664"/>
      <c r="F126" s="664"/>
      <c r="G126" s="664"/>
      <c r="H126" s="661"/>
      <c r="I126" s="661"/>
      <c r="J126" s="661"/>
      <c r="K126" s="549"/>
      <c r="L126" s="549"/>
      <c r="M126" s="549"/>
      <c r="N126" s="549"/>
    </row>
    <row r="127" spans="3:14" ht="30" customHeight="1" x14ac:dyDescent="0.25">
      <c r="C127" s="664"/>
      <c r="D127" s="664"/>
      <c r="E127" s="664"/>
      <c r="F127" s="664"/>
      <c r="G127" s="664"/>
      <c r="H127" s="22"/>
      <c r="I127" s="22"/>
      <c r="J127" s="22"/>
      <c r="K127" s="549"/>
      <c r="L127" s="549"/>
      <c r="M127" s="549"/>
      <c r="N127" s="549"/>
    </row>
    <row r="128" spans="3:14" ht="30" customHeight="1" x14ac:dyDescent="0.25">
      <c r="C128" s="661"/>
      <c r="D128" s="661"/>
      <c r="E128" s="661"/>
      <c r="F128" s="661"/>
      <c r="G128" s="661"/>
      <c r="H128" s="661"/>
      <c r="I128" s="661"/>
      <c r="J128" s="661"/>
      <c r="K128" s="549"/>
      <c r="L128" s="549"/>
      <c r="M128" s="549"/>
      <c r="N128" s="549"/>
    </row>
    <row r="129" spans="3:10" ht="30" customHeight="1" x14ac:dyDescent="0.25">
      <c r="C129" s="20"/>
      <c r="D129" s="20"/>
      <c r="E129" s="20"/>
      <c r="F129" s="20"/>
      <c r="G129" s="20"/>
      <c r="H129" s="20"/>
      <c r="I129" s="20"/>
      <c r="J129" s="20"/>
    </row>
    <row r="130" spans="3:10" ht="30" customHeight="1" x14ac:dyDescent="0.25">
      <c r="C130" s="21"/>
      <c r="D130" s="21"/>
      <c r="E130" s="21"/>
      <c r="F130" s="21"/>
      <c r="G130" s="21"/>
      <c r="H130" s="20"/>
      <c r="I130" s="20"/>
      <c r="J130" s="20"/>
    </row>
    <row r="131" spans="3:10" ht="30" customHeight="1" x14ac:dyDescent="0.25">
      <c r="C131" s="21"/>
      <c r="D131" s="21"/>
      <c r="E131" s="21"/>
      <c r="F131" s="21"/>
      <c r="G131" s="21"/>
      <c r="H131" s="22"/>
      <c r="I131" s="22"/>
      <c r="J131" s="22"/>
    </row>
    <row r="132" spans="3:10" ht="30" customHeight="1" x14ac:dyDescent="0.25">
      <c r="C132" s="21"/>
      <c r="D132" s="21"/>
      <c r="E132" s="21"/>
      <c r="F132" s="21"/>
      <c r="G132" s="21"/>
      <c r="H132" s="22"/>
      <c r="I132" s="22"/>
      <c r="J132" s="22"/>
    </row>
    <row r="133" spans="3:10" ht="30" customHeight="1" x14ac:dyDescent="0.25">
      <c r="C133" s="21"/>
      <c r="D133" s="21"/>
      <c r="E133" s="21"/>
      <c r="F133" s="21"/>
      <c r="G133" s="21"/>
      <c r="H133" s="20"/>
      <c r="I133" s="20"/>
      <c r="J133" s="20"/>
    </row>
    <row r="134" spans="3:10" ht="30" customHeight="1" x14ac:dyDescent="0.25">
      <c r="C134" s="21"/>
      <c r="D134" s="21"/>
      <c r="E134" s="21"/>
      <c r="F134" s="21"/>
      <c r="G134" s="21"/>
      <c r="H134" s="22"/>
      <c r="I134" s="22"/>
      <c r="J134" s="22"/>
    </row>
    <row r="135" spans="3:10" ht="30" customHeight="1" x14ac:dyDescent="0.25">
      <c r="C135" s="20"/>
      <c r="D135" s="20"/>
      <c r="E135" s="20"/>
      <c r="F135" s="20"/>
      <c r="G135" s="20"/>
      <c r="H135" s="20"/>
      <c r="I135" s="20"/>
      <c r="J135" s="20"/>
    </row>
    <row r="136" spans="3:10" ht="30" customHeight="1" x14ac:dyDescent="0.25">
      <c r="C136" s="21"/>
      <c r="D136" s="21"/>
      <c r="E136" s="21"/>
      <c r="F136" s="21"/>
      <c r="G136" s="21"/>
      <c r="H136" s="20"/>
      <c r="I136" s="20"/>
      <c r="J136" s="20"/>
    </row>
    <row r="137" spans="3:10" ht="30" customHeight="1" x14ac:dyDescent="0.25">
      <c r="C137" s="21"/>
      <c r="D137" s="21"/>
      <c r="E137" s="21"/>
      <c r="F137" s="21"/>
      <c r="G137" s="21"/>
      <c r="H137" s="22"/>
      <c r="I137" s="22"/>
      <c r="J137" s="22"/>
    </row>
    <row r="138" spans="3:10" ht="30" customHeight="1" x14ac:dyDescent="0.25">
      <c r="C138" s="20"/>
      <c r="D138" s="20"/>
      <c r="E138" s="20"/>
      <c r="F138" s="20"/>
      <c r="G138" s="20"/>
      <c r="H138" s="20"/>
      <c r="I138" s="20"/>
      <c r="J138" s="20"/>
    </row>
    <row r="139" spans="3:10" ht="30" customHeight="1" x14ac:dyDescent="0.25">
      <c r="C139" s="21"/>
      <c r="D139" s="21"/>
      <c r="E139" s="21"/>
      <c r="F139" s="21"/>
      <c r="G139" s="21"/>
      <c r="H139" s="20"/>
      <c r="I139" s="20"/>
      <c r="J139" s="20"/>
    </row>
    <row r="140" spans="3:10" ht="30" customHeight="1" x14ac:dyDescent="0.25">
      <c r="C140" s="21"/>
      <c r="D140" s="21"/>
      <c r="E140" s="21"/>
      <c r="F140" s="21"/>
      <c r="G140" s="21"/>
      <c r="H140" s="22"/>
      <c r="I140" s="22"/>
      <c r="J140" s="22"/>
    </row>
    <row r="141" spans="3:10" ht="30" customHeight="1" x14ac:dyDescent="0.25">
      <c r="C141" s="21"/>
      <c r="D141" s="21"/>
      <c r="E141" s="21"/>
      <c r="F141" s="21"/>
      <c r="G141" s="21"/>
      <c r="H141" s="20"/>
      <c r="I141" s="20"/>
      <c r="J141" s="20"/>
    </row>
    <row r="142" spans="3:10" ht="30" customHeight="1" x14ac:dyDescent="0.25">
      <c r="C142" s="21"/>
      <c r="D142" s="21"/>
      <c r="E142" s="21"/>
      <c r="F142" s="21"/>
      <c r="G142" s="21"/>
      <c r="H142" s="22"/>
      <c r="I142" s="22"/>
      <c r="J142" s="22"/>
    </row>
    <row r="143" spans="3:10" ht="30" customHeight="1" x14ac:dyDescent="0.25">
      <c r="C143" s="21"/>
      <c r="D143" s="21"/>
      <c r="E143" s="21"/>
      <c r="F143" s="21"/>
      <c r="G143" s="21"/>
      <c r="H143" s="22"/>
      <c r="I143" s="22"/>
      <c r="J143" s="22"/>
    </row>
    <row r="144" spans="3:10" ht="30" customHeight="1" x14ac:dyDescent="0.25">
      <c r="C144" s="21"/>
      <c r="D144" s="21"/>
      <c r="E144" s="21"/>
      <c r="F144" s="21"/>
      <c r="G144" s="21"/>
      <c r="H144" s="20"/>
      <c r="I144" s="20"/>
      <c r="J144" s="20"/>
    </row>
    <row r="145" spans="3:10" ht="30" customHeight="1" x14ac:dyDescent="0.25">
      <c r="C145" s="21"/>
      <c r="D145" s="21"/>
      <c r="E145" s="21"/>
      <c r="F145" s="21"/>
      <c r="G145" s="21"/>
      <c r="H145" s="22"/>
      <c r="I145" s="22"/>
      <c r="J145" s="22"/>
    </row>
    <row r="146" spans="3:10" ht="30" customHeight="1" x14ac:dyDescent="0.25">
      <c r="C146" s="21"/>
      <c r="D146" s="21"/>
      <c r="E146" s="21"/>
      <c r="F146" s="21"/>
      <c r="G146" s="21"/>
      <c r="H146" s="22"/>
      <c r="I146" s="22"/>
      <c r="J146" s="22"/>
    </row>
    <row r="147" spans="3:10" ht="30" customHeight="1" x14ac:dyDescent="0.25">
      <c r="C147" s="21"/>
      <c r="D147" s="21"/>
      <c r="E147" s="21"/>
      <c r="F147" s="21"/>
      <c r="G147" s="21"/>
      <c r="H147" s="20"/>
      <c r="I147" s="20"/>
      <c r="J147" s="20"/>
    </row>
    <row r="148" spans="3:10" ht="30" customHeight="1" x14ac:dyDescent="0.25">
      <c r="C148" s="21"/>
      <c r="D148" s="21"/>
      <c r="E148" s="21"/>
      <c r="F148" s="21"/>
      <c r="G148" s="21"/>
      <c r="H148" s="22"/>
      <c r="I148" s="22"/>
      <c r="J148" s="22"/>
    </row>
    <row r="149" spans="3:10" ht="30" customHeight="1" x14ac:dyDescent="0.25">
      <c r="C149" s="21"/>
      <c r="D149" s="21"/>
      <c r="E149" s="21"/>
      <c r="F149" s="21"/>
      <c r="G149" s="21"/>
      <c r="H149" s="20"/>
      <c r="I149" s="20"/>
      <c r="J149" s="20"/>
    </row>
    <row r="150" spans="3:10" ht="30" customHeight="1" x14ac:dyDescent="0.25">
      <c r="C150" s="21"/>
      <c r="D150" s="21"/>
      <c r="E150" s="21"/>
      <c r="F150" s="21"/>
      <c r="G150" s="21"/>
      <c r="H150" s="22"/>
      <c r="I150" s="22"/>
      <c r="J150" s="22"/>
    </row>
    <row r="151" spans="3:10" ht="30" customHeight="1" x14ac:dyDescent="0.25">
      <c r="C151" s="21"/>
      <c r="D151" s="21"/>
      <c r="E151" s="21"/>
      <c r="F151" s="21"/>
      <c r="G151" s="21"/>
      <c r="H151" s="20"/>
      <c r="I151" s="20"/>
      <c r="J151" s="20"/>
    </row>
    <row r="152" spans="3:10" ht="30" customHeight="1" x14ac:dyDescent="0.25">
      <c r="C152" s="21"/>
      <c r="D152" s="21"/>
      <c r="E152" s="21"/>
      <c r="F152" s="21"/>
      <c r="G152" s="21"/>
      <c r="H152" s="22"/>
      <c r="I152" s="22"/>
      <c r="J152" s="22"/>
    </row>
    <row r="153" spans="3:10" ht="30" customHeight="1" x14ac:dyDescent="0.25">
      <c r="C153" s="21"/>
      <c r="D153" s="21"/>
      <c r="E153" s="21"/>
      <c r="F153" s="21"/>
      <c r="G153" s="21"/>
      <c r="H153" s="22"/>
      <c r="I153" s="22"/>
      <c r="J153" s="22"/>
    </row>
    <row r="154" spans="3:10" ht="30" customHeight="1" x14ac:dyDescent="0.25">
      <c r="C154" s="21"/>
      <c r="D154" s="21"/>
      <c r="E154" s="21"/>
      <c r="F154" s="21"/>
      <c r="G154" s="21"/>
      <c r="H154" s="20"/>
      <c r="I154" s="20"/>
      <c r="J154" s="20"/>
    </row>
    <row r="155" spans="3:10" ht="30" customHeight="1" x14ac:dyDescent="0.25">
      <c r="C155" s="21"/>
      <c r="D155" s="21"/>
      <c r="E155" s="21"/>
      <c r="F155" s="21"/>
      <c r="G155" s="21"/>
      <c r="H155" s="22"/>
      <c r="I155" s="22"/>
      <c r="J155" s="22"/>
    </row>
    <row r="156" spans="3:10" ht="30" customHeight="1" x14ac:dyDescent="0.25">
      <c r="C156" s="21"/>
      <c r="D156" s="21"/>
      <c r="E156" s="21"/>
      <c r="F156" s="21"/>
      <c r="G156" s="21"/>
      <c r="H156" s="20"/>
      <c r="I156" s="20"/>
      <c r="J156" s="20"/>
    </row>
    <row r="157" spans="3:10" ht="30" customHeight="1" x14ac:dyDescent="0.25">
      <c r="C157" s="21"/>
      <c r="D157" s="21"/>
      <c r="E157" s="21"/>
      <c r="F157" s="21"/>
      <c r="G157" s="21"/>
      <c r="H157" s="22"/>
      <c r="I157" s="22"/>
      <c r="J157" s="22"/>
    </row>
    <row r="158" spans="3:10" ht="30" customHeight="1" x14ac:dyDescent="0.25">
      <c r="C158" s="21"/>
      <c r="D158" s="21"/>
      <c r="E158" s="21"/>
      <c r="F158" s="21"/>
      <c r="G158" s="21"/>
      <c r="H158" s="20"/>
      <c r="I158" s="20"/>
      <c r="J158" s="20"/>
    </row>
    <row r="159" spans="3:10" ht="30" customHeight="1" x14ac:dyDescent="0.25">
      <c r="C159" s="21"/>
      <c r="D159" s="21"/>
      <c r="E159" s="21"/>
      <c r="F159" s="21"/>
      <c r="G159" s="21"/>
      <c r="H159" s="22"/>
      <c r="I159" s="22"/>
      <c r="J159" s="22"/>
    </row>
    <row r="160" spans="3:10" ht="30" customHeight="1" x14ac:dyDescent="0.25">
      <c r="C160" s="21"/>
      <c r="D160" s="21"/>
      <c r="E160" s="21"/>
      <c r="F160" s="21"/>
      <c r="G160" s="21"/>
      <c r="H160" s="22"/>
      <c r="I160" s="22"/>
      <c r="J160" s="22"/>
    </row>
    <row r="161" spans="3:10" ht="30" customHeight="1" x14ac:dyDescent="0.25">
      <c r="C161" s="20"/>
      <c r="D161" s="20"/>
      <c r="E161" s="20"/>
      <c r="F161" s="20"/>
      <c r="G161" s="20"/>
      <c r="H161" s="20"/>
      <c r="I161" s="20"/>
      <c r="J161" s="20"/>
    </row>
    <row r="162" spans="3:10" ht="30" customHeight="1" x14ac:dyDescent="0.25">
      <c r="C162" s="21"/>
      <c r="D162" s="21"/>
      <c r="E162" s="21"/>
      <c r="F162" s="21"/>
      <c r="G162" s="21"/>
      <c r="H162" s="20"/>
      <c r="I162" s="20"/>
      <c r="J162" s="20"/>
    </row>
    <row r="163" spans="3:10" ht="30" customHeight="1" x14ac:dyDescent="0.25">
      <c r="C163" s="21"/>
      <c r="D163" s="21"/>
      <c r="E163" s="21"/>
      <c r="F163" s="21"/>
      <c r="G163" s="21"/>
      <c r="H163" s="20"/>
      <c r="I163" s="20"/>
      <c r="J163" s="20"/>
    </row>
    <row r="164" spans="3:10" ht="30" customHeight="1" x14ac:dyDescent="0.25">
      <c r="C164" s="20"/>
      <c r="D164" s="20"/>
      <c r="E164" s="20"/>
      <c r="F164" s="20"/>
      <c r="G164" s="20"/>
      <c r="H164" s="20"/>
      <c r="I164" s="20"/>
      <c r="J164" s="20"/>
    </row>
    <row r="165" spans="3:10" ht="30" customHeight="1" x14ac:dyDescent="0.25">
      <c r="C165" s="20"/>
      <c r="D165" s="20"/>
      <c r="E165" s="20"/>
      <c r="F165" s="20"/>
      <c r="G165" s="20"/>
      <c r="H165" s="20"/>
      <c r="I165" s="20"/>
      <c r="J165" s="20"/>
    </row>
    <row r="166" spans="3:10" ht="30" customHeight="1" x14ac:dyDescent="0.25">
      <c r="C166" s="20"/>
      <c r="D166" s="20"/>
      <c r="E166" s="20"/>
      <c r="F166" s="20"/>
      <c r="G166" s="20"/>
      <c r="H166" s="20"/>
      <c r="I166" s="20"/>
      <c r="J166" s="20"/>
    </row>
    <row r="167" spans="3:10" ht="30" customHeight="1" x14ac:dyDescent="0.25">
      <c r="C167" s="20"/>
      <c r="D167" s="20"/>
      <c r="E167" s="20"/>
      <c r="F167" s="20"/>
      <c r="G167" s="20"/>
      <c r="H167" s="20"/>
      <c r="I167" s="20"/>
      <c r="J167" s="20"/>
    </row>
    <row r="168" spans="3:10" ht="30" customHeight="1" x14ac:dyDescent="0.25">
      <c r="C168" s="20"/>
      <c r="D168" s="20"/>
      <c r="E168" s="20"/>
      <c r="F168" s="20"/>
      <c r="G168" s="20"/>
      <c r="H168" s="20"/>
      <c r="I168" s="20"/>
      <c r="J168" s="20"/>
    </row>
    <row r="169" spans="3:10" ht="30" customHeight="1" x14ac:dyDescent="0.25">
      <c r="C169" s="20"/>
      <c r="D169" s="20"/>
      <c r="E169" s="20"/>
      <c r="F169" s="20"/>
      <c r="G169" s="20"/>
      <c r="H169" s="20"/>
      <c r="I169" s="20"/>
      <c r="J169" s="20"/>
    </row>
    <row r="170" spans="3:10" ht="30" customHeight="1" x14ac:dyDescent="0.25">
      <c r="C170" s="21"/>
      <c r="D170" s="21"/>
      <c r="E170" s="21"/>
      <c r="F170" s="21"/>
      <c r="G170" s="21"/>
      <c r="H170" s="20"/>
      <c r="I170" s="20"/>
      <c r="J170" s="20"/>
    </row>
    <row r="171" spans="3:10" ht="30" customHeight="1" x14ac:dyDescent="0.25">
      <c r="C171" s="21"/>
      <c r="D171" s="21"/>
      <c r="E171" s="21"/>
      <c r="F171" s="21"/>
      <c r="G171" s="21"/>
      <c r="H171" s="22"/>
      <c r="I171" s="22"/>
      <c r="J171" s="22"/>
    </row>
    <row r="172" spans="3:10" ht="30" customHeight="1" x14ac:dyDescent="0.25">
      <c r="C172" s="21"/>
      <c r="D172" s="21"/>
      <c r="E172" s="21"/>
      <c r="F172" s="21"/>
      <c r="G172" s="21"/>
      <c r="H172" s="20"/>
      <c r="I172" s="20"/>
      <c r="J172" s="20"/>
    </row>
    <row r="173" spans="3:10" ht="30" customHeight="1" x14ac:dyDescent="0.25">
      <c r="C173" s="21"/>
      <c r="D173" s="21"/>
      <c r="E173" s="21"/>
      <c r="F173" s="21"/>
      <c r="G173" s="21"/>
      <c r="H173" s="22"/>
      <c r="I173" s="22"/>
      <c r="J173" s="22"/>
    </row>
  </sheetData>
  <sheetProtection algorithmName="SHA-512" hashValue="77Kgv5pHYFTT1pIeN/ou4iZcpEjIGqoN3W4CbdhbRExd3hWG4k6oeMgsMvDMxG5H2QlJ75XOphhr6MQ+592kdA==" saltValue="8M4OCCPfnNp9exR8JvwB6Q==" spinCount="100000" sheet="1" objects="1" scenarios="1"/>
  <customSheetViews>
    <customSheetView guid="{6425AD40-BB5F-4DDC-B7E5-93EC90B05160}" showGridLines="0">
      <selection activeCell="D23" sqref="D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D23" sqref="D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2">
    <mergeCell ref="E31:G31"/>
    <mergeCell ref="K31:M39"/>
    <mergeCell ref="E19:G19"/>
    <mergeCell ref="K19:M27"/>
    <mergeCell ref="B13:N16"/>
    <mergeCell ref="E24:G24"/>
    <mergeCell ref="I26:I27"/>
    <mergeCell ref="E26:E27"/>
    <mergeCell ref="B3:G3"/>
    <mergeCell ref="B4:C4"/>
    <mergeCell ref="B7:C7"/>
    <mergeCell ref="L10:N10"/>
    <mergeCell ref="G21:G22"/>
    <mergeCell ref="I21:I22"/>
    <mergeCell ref="C21:C23"/>
    <mergeCell ref="B42:K42"/>
    <mergeCell ref="C33:C35"/>
    <mergeCell ref="I33:I34"/>
    <mergeCell ref="E36:G36"/>
    <mergeCell ref="I38:I39"/>
    <mergeCell ref="E33:E34"/>
    <mergeCell ref="G38:G39"/>
    <mergeCell ref="E44:G44"/>
    <mergeCell ref="K44:M52"/>
    <mergeCell ref="C46:C48"/>
    <mergeCell ref="E46:E47"/>
    <mergeCell ref="I46:I47"/>
    <mergeCell ref="E49:G49"/>
    <mergeCell ref="E51:E52"/>
    <mergeCell ref="I51:I52"/>
    <mergeCell ref="E56:G56"/>
    <mergeCell ref="K56:M69"/>
    <mergeCell ref="C58:C60"/>
    <mergeCell ref="E68:E69"/>
    <mergeCell ref="I68:I69"/>
    <mergeCell ref="C68:C69"/>
    <mergeCell ref="G68:G69"/>
    <mergeCell ref="C63:C64"/>
    <mergeCell ref="E63:E64"/>
    <mergeCell ref="G63:G64"/>
    <mergeCell ref="I63:I64"/>
    <mergeCell ref="E66:G66"/>
  </mergeCells>
  <hyperlinks>
    <hyperlink ref="L10" location="Inhalt!A1" display="Zurück zum Inhaltsverzeichnis" xr:uid="{00000000-0004-0000-4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Y224"/>
  <sheetViews>
    <sheetView workbookViewId="0"/>
  </sheetViews>
  <sheetFormatPr baseColWidth="10" defaultColWidth="9" defaultRowHeight="14.25" x14ac:dyDescent="0.2"/>
  <cols>
    <col min="1" max="1" width="2.85546875" style="74" customWidth="1"/>
    <col min="2" max="2" width="13.7109375" style="74" customWidth="1"/>
    <col min="3" max="3" width="8.28515625" style="74" customWidth="1"/>
    <col min="4" max="4" width="22.42578125" style="74" customWidth="1"/>
    <col min="5" max="5" width="28.140625" style="74" customWidth="1"/>
    <col min="6" max="9" width="21.28515625" style="74" customWidth="1"/>
    <col min="10" max="10" width="18.5703125" style="74" customWidth="1"/>
    <col min="11" max="11" width="9" style="74" customWidth="1"/>
    <col min="12" max="16384" width="9" style="74"/>
  </cols>
  <sheetData>
    <row r="1" spans="1:15" x14ac:dyDescent="0.2">
      <c r="A1" s="268"/>
    </row>
    <row r="3" spans="1:15" ht="47.25" customHeight="1" x14ac:dyDescent="0.25">
      <c r="B3" s="1600" t="s">
        <v>2438</v>
      </c>
      <c r="C3" s="1600"/>
      <c r="D3" s="1600"/>
      <c r="E3" s="1600"/>
      <c r="F3" s="62"/>
      <c r="H3" s="62"/>
      <c r="I3" s="62"/>
      <c r="J3" s="62"/>
    </row>
    <row r="4" spans="1:15" ht="30.75" customHeight="1" x14ac:dyDescent="0.25">
      <c r="B4" s="739" t="s">
        <v>2448</v>
      </c>
      <c r="C4" s="739"/>
      <c r="D4" s="739"/>
      <c r="E4" s="739"/>
      <c r="F4" s="62"/>
      <c r="G4" s="62"/>
      <c r="H4" s="84"/>
      <c r="J4" s="85"/>
    </row>
    <row r="5" spans="1:15" ht="14.25" customHeight="1" x14ac:dyDescent="0.2">
      <c r="B5" s="84"/>
      <c r="C5" s="84"/>
      <c r="D5" s="84"/>
      <c r="E5" s="84"/>
      <c r="F5" s="6"/>
      <c r="G5" s="492" t="str">
        <f>Inhalt!$C$7</f>
        <v>V. OncoBox: N1.1.1 (231215)</v>
      </c>
      <c r="H5" s="97"/>
      <c r="J5" s="84"/>
      <c r="M5" s="83"/>
      <c r="N5" s="83"/>
      <c r="O5" s="83"/>
    </row>
    <row r="6" spans="1:15" ht="14.25" customHeight="1" x14ac:dyDescent="0.2">
      <c r="B6" s="105"/>
      <c r="C6" s="105"/>
      <c r="D6" s="105"/>
      <c r="E6" s="105"/>
      <c r="F6" s="6"/>
      <c r="G6" s="492" t="str">
        <f>Inhalt!$C$8</f>
        <v>V. Spezifikation: N1.1.1 (231215)</v>
      </c>
      <c r="H6" s="492"/>
      <c r="J6" s="84"/>
      <c r="M6" s="83"/>
      <c r="N6" s="83"/>
      <c r="O6" s="83"/>
    </row>
    <row r="7" spans="1:15" ht="27.75" customHeight="1" x14ac:dyDescent="0.2">
      <c r="B7" s="2492" t="s">
        <v>2835</v>
      </c>
      <c r="C7" s="2492"/>
      <c r="D7" s="2492"/>
      <c r="E7" s="2492"/>
      <c r="F7" s="2492"/>
      <c r="G7" s="1272" t="s">
        <v>1735</v>
      </c>
      <c r="H7" s="1273"/>
      <c r="J7" s="84"/>
      <c r="K7" s="492"/>
      <c r="L7" s="97"/>
      <c r="M7" s="83"/>
      <c r="N7" s="83"/>
      <c r="O7" s="83"/>
    </row>
    <row r="8" spans="1:15" x14ac:dyDescent="0.2">
      <c r="B8" s="2497"/>
      <c r="C8" s="2497"/>
      <c r="D8" s="2497"/>
      <c r="E8" s="2497"/>
      <c r="F8" s="902" t="s">
        <v>677</v>
      </c>
      <c r="G8" s="902"/>
      <c r="H8" s="902"/>
      <c r="I8" s="902"/>
      <c r="J8" s="902"/>
      <c r="K8" s="902"/>
    </row>
    <row r="9" spans="1:15" ht="21.75" customHeight="1" x14ac:dyDescent="0.2">
      <c r="B9" s="2498"/>
      <c r="C9" s="2499"/>
      <c r="D9" s="2499"/>
      <c r="E9" s="2500"/>
      <c r="F9" s="902" t="s">
        <v>3133</v>
      </c>
      <c r="G9" s="929" t="s">
        <v>3134</v>
      </c>
      <c r="H9" s="929" t="s">
        <v>3135</v>
      </c>
      <c r="I9" s="929" t="s">
        <v>3136</v>
      </c>
      <c r="J9" s="902" t="s">
        <v>2745</v>
      </c>
      <c r="K9" s="902" t="s">
        <v>2746</v>
      </c>
    </row>
    <row r="10" spans="1:15" x14ac:dyDescent="0.2">
      <c r="B10" s="2488" t="s">
        <v>2747</v>
      </c>
      <c r="C10" s="2493"/>
      <c r="D10" s="2493"/>
      <c r="E10" s="2494"/>
      <c r="F10" s="940">
        <v>19</v>
      </c>
      <c r="G10" s="940">
        <v>76</v>
      </c>
      <c r="H10" s="940">
        <v>62</v>
      </c>
      <c r="I10" s="940">
        <v>10</v>
      </c>
      <c r="J10" s="940">
        <v>10</v>
      </c>
      <c r="K10" s="940">
        <f>SUM(F10:J10 )</f>
        <v>177</v>
      </c>
    </row>
    <row r="11" spans="1:15" ht="14.25" customHeight="1" x14ac:dyDescent="0.2">
      <c r="B11" s="2469" t="s">
        <v>2748</v>
      </c>
      <c r="C11" s="2495"/>
      <c r="D11" s="2495"/>
      <c r="E11" s="2496"/>
      <c r="F11" s="940">
        <v>5</v>
      </c>
      <c r="G11" s="940">
        <v>76</v>
      </c>
      <c r="H11" s="940">
        <v>61</v>
      </c>
      <c r="I11" s="940">
        <v>10</v>
      </c>
      <c r="J11" s="940">
        <v>9</v>
      </c>
      <c r="K11" s="940">
        <f>SUM(F11:J11 )</f>
        <v>161</v>
      </c>
    </row>
    <row r="12" spans="1:15" ht="14.25" customHeight="1" x14ac:dyDescent="0.2">
      <c r="B12" s="2469" t="s">
        <v>2836</v>
      </c>
      <c r="C12" s="2470"/>
      <c r="D12" s="2470"/>
      <c r="E12" s="2471"/>
      <c r="F12" s="940">
        <v>0</v>
      </c>
      <c r="G12" s="940">
        <v>0</v>
      </c>
      <c r="H12" s="940">
        <v>1</v>
      </c>
      <c r="I12" s="940">
        <v>0</v>
      </c>
      <c r="J12" s="940">
        <v>1</v>
      </c>
      <c r="K12" s="940">
        <f>SUM(F12:J12 )</f>
        <v>2</v>
      </c>
    </row>
    <row r="13" spans="1:15" x14ac:dyDescent="0.2">
      <c r="B13" s="2469"/>
      <c r="C13" s="2470"/>
      <c r="D13" s="2470"/>
      <c r="E13" s="2471"/>
      <c r="F13" s="940"/>
      <c r="G13" s="940"/>
      <c r="H13" s="940"/>
      <c r="I13" s="940"/>
      <c r="J13" s="940"/>
      <c r="K13" s="940"/>
    </row>
    <row r="14" spans="1:15" x14ac:dyDescent="0.2">
      <c r="B14" s="2488" t="s">
        <v>3453</v>
      </c>
      <c r="C14" s="2470"/>
      <c r="D14" s="2470"/>
      <c r="E14" s="2471"/>
      <c r="F14" s="940">
        <v>19</v>
      </c>
      <c r="G14" s="940">
        <v>76</v>
      </c>
      <c r="H14" s="940">
        <v>61</v>
      </c>
      <c r="I14" s="940">
        <v>10</v>
      </c>
      <c r="J14" s="940">
        <v>9</v>
      </c>
      <c r="K14" s="940">
        <f>SUM(F14:J14 )</f>
        <v>175</v>
      </c>
    </row>
    <row r="15" spans="1:15" x14ac:dyDescent="0.2">
      <c r="B15" s="2469" t="s">
        <v>2754</v>
      </c>
      <c r="C15" s="2470"/>
      <c r="D15" s="2470"/>
      <c r="E15" s="2471"/>
      <c r="F15" s="940">
        <v>0</v>
      </c>
      <c r="G15" s="940">
        <v>1</v>
      </c>
      <c r="H15" s="940">
        <v>0</v>
      </c>
      <c r="I15" s="940">
        <v>0</v>
      </c>
      <c r="J15" s="940">
        <v>0</v>
      </c>
      <c r="K15" s="940">
        <f>SUM(F15:J15 )</f>
        <v>1</v>
      </c>
    </row>
    <row r="16" spans="1:15" x14ac:dyDescent="0.2">
      <c r="B16" s="2469" t="s">
        <v>2749</v>
      </c>
      <c r="C16" s="2470"/>
      <c r="D16" s="2470"/>
      <c r="E16" s="2471"/>
      <c r="F16" s="940">
        <v>18</v>
      </c>
      <c r="G16" s="940">
        <v>25</v>
      </c>
      <c r="H16" s="940">
        <v>56</v>
      </c>
      <c r="I16" s="940">
        <v>1</v>
      </c>
      <c r="J16" s="940">
        <v>0</v>
      </c>
      <c r="K16" s="940">
        <f>SUM(F16:J16 )</f>
        <v>100</v>
      </c>
    </row>
    <row r="17" spans="2:25" x14ac:dyDescent="0.2">
      <c r="B17" s="2469"/>
      <c r="C17" s="2470"/>
      <c r="D17" s="2470"/>
      <c r="E17" s="2471"/>
      <c r="F17" s="940"/>
      <c r="G17" s="940"/>
      <c r="H17" s="940"/>
      <c r="I17" s="940"/>
      <c r="J17" s="940"/>
      <c r="K17" s="940"/>
    </row>
    <row r="18" spans="2:25" x14ac:dyDescent="0.2">
      <c r="B18" s="2488" t="s">
        <v>2755</v>
      </c>
      <c r="C18" s="2470"/>
      <c r="D18" s="2470"/>
      <c r="E18" s="2471"/>
      <c r="F18" s="940">
        <f>F14-F15-F16</f>
        <v>1</v>
      </c>
      <c r="G18" s="940">
        <f>G14-G15-G16</f>
        <v>50</v>
      </c>
      <c r="H18" s="940">
        <v>61</v>
      </c>
      <c r="I18" s="940">
        <f>I14-I15-I16</f>
        <v>9</v>
      </c>
      <c r="J18" s="940">
        <v>9</v>
      </c>
      <c r="K18" s="940">
        <f>SUM(F18:J18 )</f>
        <v>130</v>
      </c>
    </row>
    <row r="19" spans="2:25" x14ac:dyDescent="0.2">
      <c r="B19" s="2488" t="s">
        <v>2750</v>
      </c>
      <c r="C19" s="2470"/>
      <c r="D19" s="2470"/>
      <c r="E19" s="2471"/>
      <c r="F19" s="941">
        <f xml:space="preserve"> F18/F14</f>
        <v>5.2631578947368418E-2</v>
      </c>
      <c r="G19" s="941">
        <f t="shared" ref="G19:I19" si="0" xml:space="preserve"> G18/G14</f>
        <v>0.65789473684210531</v>
      </c>
      <c r="H19" s="941">
        <f t="shared" ref="H19" si="1" xml:space="preserve"> H18/H14</f>
        <v>1</v>
      </c>
      <c r="I19" s="941">
        <f t="shared" si="0"/>
        <v>0.9</v>
      </c>
      <c r="J19" s="941">
        <f xml:space="preserve"> IF( J14&gt;0,J18/J14,0)</f>
        <v>1</v>
      </c>
      <c r="K19" s="941">
        <f xml:space="preserve"> IF( K14&gt;0,K18/K14,0)</f>
        <v>0.74285714285714288</v>
      </c>
    </row>
    <row r="20" spans="2:25" x14ac:dyDescent="0.2">
      <c r="B20" s="2488"/>
      <c r="C20" s="2470"/>
      <c r="D20" s="2470"/>
      <c r="E20" s="2471"/>
      <c r="F20" s="941"/>
      <c r="G20" s="941"/>
      <c r="H20" s="941"/>
      <c r="I20" s="941"/>
      <c r="J20" s="940"/>
      <c r="K20" s="941"/>
    </row>
    <row r="21" spans="2:25" x14ac:dyDescent="0.2">
      <c r="B21" s="2488" t="s">
        <v>2784</v>
      </c>
      <c r="C21" s="2470"/>
      <c r="D21" s="2470"/>
      <c r="E21" s="2471"/>
      <c r="F21" s="940">
        <v>1</v>
      </c>
      <c r="G21" s="940">
        <v>45</v>
      </c>
      <c r="H21" s="940">
        <v>60</v>
      </c>
      <c r="I21" s="940">
        <v>0</v>
      </c>
      <c r="J21" s="940">
        <v>0</v>
      </c>
      <c r="K21" s="940">
        <v>0</v>
      </c>
    </row>
    <row r="22" spans="2:25" x14ac:dyDescent="0.2">
      <c r="B22" s="2488" t="s">
        <v>2751</v>
      </c>
      <c r="C22" s="2470"/>
      <c r="D22" s="2470"/>
      <c r="E22" s="2471"/>
      <c r="F22" s="941">
        <f xml:space="preserve"> IF( F18&gt;0,F21/F18,0)</f>
        <v>1</v>
      </c>
      <c r="G22" s="941">
        <f t="shared" ref="G22:J22" si="2" xml:space="preserve"> IF( G18&gt;0,G21/G18,0)</f>
        <v>0.9</v>
      </c>
      <c r="H22" s="941">
        <f t="shared" ref="H22" si="3" xml:space="preserve"> IF( H18&gt;0,H21/H18,0)</f>
        <v>0.98360655737704916</v>
      </c>
      <c r="I22" s="941">
        <f t="shared" ref="I22" si="4" xml:space="preserve"> IF( I18&gt;0,I21/I18,0)</f>
        <v>0</v>
      </c>
      <c r="J22" s="941">
        <f t="shared" si="2"/>
        <v>0</v>
      </c>
      <c r="K22" s="941">
        <f xml:space="preserve"> IF( K18&gt;0,K21/K18,0)</f>
        <v>0</v>
      </c>
    </row>
    <row r="23" spans="2:25" x14ac:dyDescent="0.2">
      <c r="B23" s="2469"/>
      <c r="C23" s="2470"/>
      <c r="D23" s="2470"/>
      <c r="E23" s="2471"/>
      <c r="F23" s="940"/>
      <c r="G23" s="940"/>
      <c r="H23" s="940"/>
      <c r="I23" s="940"/>
      <c r="J23" s="940"/>
      <c r="K23" s="940"/>
    </row>
    <row r="24" spans="2:25" x14ac:dyDescent="0.2">
      <c r="B24" s="2488" t="s">
        <v>2752</v>
      </c>
      <c r="C24" s="2470"/>
      <c r="D24" s="2470"/>
      <c r="E24" s="2471"/>
      <c r="F24" s="940">
        <v>0</v>
      </c>
      <c r="G24" s="940">
        <v>0</v>
      </c>
      <c r="H24" s="940">
        <v>1</v>
      </c>
      <c r="I24" s="940">
        <v>0</v>
      </c>
      <c r="J24" s="940">
        <v>0</v>
      </c>
      <c r="K24" s="940">
        <f>SUM(F24:J24)</f>
        <v>1</v>
      </c>
    </row>
    <row r="25" spans="2:25" x14ac:dyDescent="0.2">
      <c r="B25" s="2469" t="s">
        <v>2805</v>
      </c>
      <c r="C25" s="2470"/>
      <c r="D25" s="2470"/>
      <c r="E25" s="2471"/>
      <c r="F25" s="940">
        <v>0</v>
      </c>
      <c r="G25" s="940">
        <v>0</v>
      </c>
      <c r="H25" s="940">
        <v>0</v>
      </c>
      <c r="I25" s="940">
        <v>0</v>
      </c>
      <c r="J25" s="940">
        <v>0</v>
      </c>
      <c r="K25" s="940">
        <f>SUM(F25:J25)</f>
        <v>0</v>
      </c>
    </row>
    <row r="26" spans="2:25" x14ac:dyDescent="0.2">
      <c r="B26" s="2469" t="s">
        <v>3454</v>
      </c>
      <c r="C26" s="2470"/>
      <c r="D26" s="2470"/>
      <c r="E26" s="2471"/>
      <c r="F26" s="940">
        <v>0</v>
      </c>
      <c r="G26" s="940">
        <v>0</v>
      </c>
      <c r="H26" s="940">
        <v>1</v>
      </c>
      <c r="I26" s="940">
        <v>0</v>
      </c>
      <c r="J26" s="940">
        <v>0</v>
      </c>
      <c r="K26" s="940">
        <f>SUM(F26:J26)</f>
        <v>1</v>
      </c>
    </row>
    <row r="27" spans="2:25" x14ac:dyDescent="0.2">
      <c r="B27" s="2469"/>
      <c r="C27" s="2470"/>
      <c r="D27" s="2470"/>
      <c r="E27" s="2471"/>
      <c r="F27" s="940"/>
      <c r="G27" s="940"/>
      <c r="H27" s="940"/>
      <c r="I27" s="940"/>
      <c r="J27" s="940"/>
      <c r="K27" s="940"/>
    </row>
    <row r="28" spans="2:25" x14ac:dyDescent="0.2">
      <c r="B28" s="2469" t="s">
        <v>2753</v>
      </c>
      <c r="C28" s="2470"/>
      <c r="D28" s="2470"/>
      <c r="E28" s="2471"/>
      <c r="F28" s="940"/>
      <c r="G28" s="940"/>
      <c r="H28" s="940"/>
      <c r="I28" s="940"/>
      <c r="J28" s="940"/>
      <c r="K28" s="940">
        <v>0</v>
      </c>
    </row>
    <row r="29" spans="2:25" ht="15" thickBot="1" x14ac:dyDescent="0.25">
      <c r="B29" s="906"/>
      <c r="C29" s="907"/>
      <c r="D29" s="907"/>
      <c r="E29" s="907"/>
      <c r="F29" s="908"/>
      <c r="G29" s="908"/>
      <c r="H29" s="908"/>
      <c r="I29" s="908"/>
    </row>
    <row r="30" spans="2:25" ht="15" customHeight="1" x14ac:dyDescent="0.2">
      <c r="B30" s="2472" t="s">
        <v>3088</v>
      </c>
      <c r="C30" s="2473"/>
      <c r="D30" s="2473"/>
      <c r="E30" s="2473"/>
      <c r="F30" s="2473"/>
      <c r="G30" s="2474"/>
      <c r="H30" s="1090"/>
      <c r="I30" s="1090"/>
      <c r="J30" s="1090"/>
      <c r="K30" s="1090"/>
      <c r="L30" s="1090"/>
      <c r="M30" s="1090"/>
      <c r="N30" s="1090"/>
      <c r="O30" s="1090"/>
      <c r="P30" s="1080"/>
      <c r="Q30" s="1080"/>
      <c r="R30" s="1080"/>
      <c r="S30" s="1080"/>
      <c r="T30" s="1080"/>
      <c r="U30" s="1080"/>
      <c r="V30" s="1080"/>
      <c r="W30" s="1080"/>
      <c r="X30" s="1080"/>
      <c r="Y30" s="1080"/>
    </row>
    <row r="31" spans="2:25" ht="15" customHeight="1" x14ac:dyDescent="0.2">
      <c r="B31" s="2475"/>
      <c r="C31" s="2476"/>
      <c r="D31" s="2476"/>
      <c r="E31" s="2476"/>
      <c r="F31" s="2476"/>
      <c r="G31" s="2477"/>
      <c r="H31" s="1090"/>
      <c r="I31" s="1090"/>
      <c r="J31" s="1090"/>
      <c r="K31" s="1090"/>
      <c r="L31" s="1090"/>
      <c r="M31" s="1090"/>
      <c r="N31" s="1090"/>
      <c r="O31" s="1090"/>
      <c r="P31" s="1080"/>
      <c r="Q31" s="1080"/>
      <c r="R31" s="1080"/>
      <c r="S31" s="1080"/>
      <c r="T31" s="1080"/>
      <c r="U31" s="1080"/>
      <c r="V31" s="1080"/>
      <c r="W31" s="1080"/>
      <c r="X31" s="1080"/>
      <c r="Y31" s="1080"/>
    </row>
    <row r="32" spans="2:25" ht="15" customHeight="1" x14ac:dyDescent="0.2">
      <c r="B32" s="2475"/>
      <c r="C32" s="2476"/>
      <c r="D32" s="2476"/>
      <c r="E32" s="2476"/>
      <c r="F32" s="2476"/>
      <c r="G32" s="2477"/>
      <c r="H32" s="1090"/>
      <c r="I32" s="1090"/>
      <c r="J32" s="1090"/>
      <c r="K32" s="1090"/>
      <c r="L32" s="1090"/>
      <c r="M32" s="1090"/>
      <c r="N32" s="1090"/>
      <c r="O32" s="1090"/>
      <c r="P32" s="1080"/>
      <c r="Q32" s="1080"/>
      <c r="R32" s="1080"/>
      <c r="S32" s="1080"/>
      <c r="T32" s="1080"/>
      <c r="U32" s="1080"/>
      <c r="V32" s="1080"/>
      <c r="W32" s="1080"/>
      <c r="X32" s="1080"/>
      <c r="Y32" s="1080"/>
    </row>
    <row r="33" spans="2:25" ht="15" customHeight="1" x14ac:dyDescent="0.2">
      <c r="B33" s="2475"/>
      <c r="C33" s="2476"/>
      <c r="D33" s="2476"/>
      <c r="E33" s="2476"/>
      <c r="F33" s="2476"/>
      <c r="G33" s="2477"/>
      <c r="H33" s="1090"/>
      <c r="I33" s="1090"/>
      <c r="J33" s="1090"/>
      <c r="K33" s="1090"/>
      <c r="L33" s="1090"/>
      <c r="M33" s="1090"/>
      <c r="N33" s="1090"/>
      <c r="O33" s="1090"/>
      <c r="P33" s="1080"/>
      <c r="Q33" s="1080"/>
      <c r="R33" s="1080"/>
      <c r="S33" s="1080"/>
      <c r="T33" s="1080"/>
      <c r="U33" s="1080"/>
      <c r="V33" s="1080"/>
      <c r="W33" s="1080"/>
      <c r="X33" s="1080"/>
      <c r="Y33" s="1080"/>
    </row>
    <row r="34" spans="2:25" ht="15" customHeight="1" x14ac:dyDescent="0.2">
      <c r="B34" s="2475"/>
      <c r="C34" s="2476"/>
      <c r="D34" s="2476"/>
      <c r="E34" s="2476"/>
      <c r="F34" s="2476"/>
      <c r="G34" s="2477"/>
      <c r="H34" s="1090"/>
      <c r="I34" s="1090"/>
      <c r="J34" s="1090"/>
      <c r="K34" s="1090"/>
      <c r="L34" s="1090"/>
      <c r="M34" s="1090"/>
      <c r="N34" s="1090"/>
      <c r="O34" s="1090"/>
      <c r="P34" s="1080"/>
      <c r="Q34" s="1080"/>
      <c r="R34" s="1080"/>
      <c r="S34" s="1080"/>
      <c r="T34" s="1080"/>
      <c r="U34" s="1080"/>
      <c r="V34" s="1080"/>
      <c r="W34" s="1080"/>
      <c r="X34" s="1080"/>
      <c r="Y34" s="1080"/>
    </row>
    <row r="35" spans="2:25" ht="15" customHeight="1" x14ac:dyDescent="0.2">
      <c r="B35" s="2475"/>
      <c r="C35" s="2476"/>
      <c r="D35" s="2476"/>
      <c r="E35" s="2476"/>
      <c r="F35" s="2476"/>
      <c r="G35" s="2477"/>
      <c r="H35" s="1090"/>
      <c r="I35" s="1090"/>
      <c r="J35" s="1090"/>
      <c r="K35" s="1090"/>
      <c r="L35" s="1090"/>
      <c r="M35" s="1090"/>
      <c r="N35" s="1090"/>
      <c r="O35" s="1090"/>
      <c r="P35" s="1080"/>
      <c r="Q35" s="1080"/>
      <c r="R35" s="1080"/>
      <c r="S35" s="1080"/>
      <c r="T35" s="1080"/>
      <c r="U35" s="1080"/>
      <c r="V35" s="1080"/>
      <c r="W35" s="1080"/>
      <c r="X35" s="1080"/>
      <c r="Y35" s="1080"/>
    </row>
    <row r="36" spans="2:25" ht="15" customHeight="1" x14ac:dyDescent="0.2">
      <c r="B36" s="2475"/>
      <c r="C36" s="2476"/>
      <c r="D36" s="2476"/>
      <c r="E36" s="2476"/>
      <c r="F36" s="2476"/>
      <c r="G36" s="2477"/>
      <c r="H36" s="1090"/>
      <c r="I36" s="1090"/>
      <c r="J36" s="1090"/>
      <c r="K36" s="1090"/>
      <c r="L36" s="1090"/>
      <c r="M36" s="1090"/>
      <c r="N36" s="1090"/>
      <c r="O36" s="1090"/>
      <c r="P36" s="1080"/>
      <c r="Q36" s="1080"/>
      <c r="R36" s="1080"/>
      <c r="S36" s="1080"/>
      <c r="T36" s="1080"/>
      <c r="U36" s="1080"/>
      <c r="V36" s="1080"/>
      <c r="W36" s="1080"/>
      <c r="X36" s="1080"/>
      <c r="Y36" s="1080"/>
    </row>
    <row r="37" spans="2:25" ht="15" customHeight="1" x14ac:dyDescent="0.2">
      <c r="B37" s="2475"/>
      <c r="C37" s="2476"/>
      <c r="D37" s="2476"/>
      <c r="E37" s="2476"/>
      <c r="F37" s="2476"/>
      <c r="G37" s="2477"/>
      <c r="H37" s="1090"/>
      <c r="I37" s="1090"/>
      <c r="J37" s="1090"/>
      <c r="K37" s="1090"/>
      <c r="L37" s="1090"/>
      <c r="M37" s="1090"/>
      <c r="N37" s="1090"/>
      <c r="O37" s="1090"/>
      <c r="P37" s="1080"/>
      <c r="Q37" s="1080"/>
      <c r="R37" s="1080"/>
      <c r="S37" s="1080"/>
      <c r="T37" s="1080"/>
      <c r="U37" s="1080"/>
      <c r="V37" s="1080"/>
      <c r="W37" s="1080"/>
      <c r="X37" s="1080"/>
      <c r="Y37" s="1080"/>
    </row>
    <row r="38" spans="2:25" ht="15" customHeight="1" x14ac:dyDescent="0.2">
      <c r="B38" s="2475"/>
      <c r="C38" s="2476"/>
      <c r="D38" s="2476"/>
      <c r="E38" s="2476"/>
      <c r="F38" s="2476"/>
      <c r="G38" s="2477"/>
      <c r="H38" s="1090"/>
      <c r="I38" s="1090"/>
      <c r="J38" s="1090"/>
      <c r="K38" s="1090"/>
      <c r="L38" s="1090"/>
      <c r="M38" s="1090"/>
      <c r="N38" s="1090"/>
      <c r="O38" s="1090"/>
      <c r="P38" s="1080"/>
      <c r="Q38" s="1080"/>
      <c r="R38" s="1080"/>
      <c r="S38" s="1080"/>
      <c r="T38" s="1080"/>
      <c r="U38" s="1080"/>
      <c r="V38" s="1080"/>
      <c r="W38" s="1080"/>
      <c r="X38" s="1080"/>
      <c r="Y38" s="1080"/>
    </row>
    <row r="39" spans="2:25" ht="15" customHeight="1" x14ac:dyDescent="0.2">
      <c r="B39" s="2475"/>
      <c r="C39" s="2476"/>
      <c r="D39" s="2476"/>
      <c r="E39" s="2476"/>
      <c r="F39" s="2476"/>
      <c r="G39" s="2477"/>
      <c r="H39" s="1090"/>
      <c r="I39" s="1090"/>
      <c r="J39" s="1090"/>
      <c r="K39" s="1090"/>
      <c r="L39" s="1090"/>
      <c r="M39" s="1090"/>
      <c r="N39" s="1090"/>
      <c r="O39" s="1090"/>
      <c r="P39" s="1080"/>
      <c r="Q39" s="1080"/>
      <c r="R39" s="1080"/>
      <c r="S39" s="1080"/>
      <c r="T39" s="1080"/>
      <c r="U39" s="1080"/>
      <c r="V39" s="1080"/>
      <c r="W39" s="1080"/>
      <c r="X39" s="1080"/>
      <c r="Y39" s="1080"/>
    </row>
    <row r="40" spans="2:25" ht="15" customHeight="1" x14ac:dyDescent="0.2">
      <c r="B40" s="2475"/>
      <c r="C40" s="2476"/>
      <c r="D40" s="2476"/>
      <c r="E40" s="2476"/>
      <c r="F40" s="2476"/>
      <c r="G40" s="2477"/>
      <c r="H40" s="1090"/>
      <c r="I40" s="1090"/>
      <c r="J40" s="1090"/>
      <c r="K40" s="1090"/>
      <c r="L40" s="1090"/>
      <c r="M40" s="1090"/>
      <c r="N40" s="1090"/>
      <c r="O40" s="1090"/>
      <c r="P40" s="1080"/>
      <c r="Q40" s="1080"/>
      <c r="R40" s="1080"/>
      <c r="S40" s="1080"/>
      <c r="T40" s="1080"/>
      <c r="U40" s="1080"/>
      <c r="V40" s="1080"/>
      <c r="W40" s="1080"/>
      <c r="X40" s="1080"/>
      <c r="Y40" s="1080"/>
    </row>
    <row r="41" spans="2:25" ht="15" customHeight="1" x14ac:dyDescent="0.2">
      <c r="B41" s="2475"/>
      <c r="C41" s="2476"/>
      <c r="D41" s="2476"/>
      <c r="E41" s="2476"/>
      <c r="F41" s="2476"/>
      <c r="G41" s="2477"/>
      <c r="H41" s="1090"/>
      <c r="I41" s="1090"/>
      <c r="J41" s="1090"/>
      <c r="K41" s="1090"/>
      <c r="L41" s="1090"/>
      <c r="M41" s="1090"/>
      <c r="N41" s="1090"/>
      <c r="O41" s="1090"/>
      <c r="P41" s="1080"/>
      <c r="Q41" s="1080"/>
      <c r="R41" s="1080"/>
      <c r="S41" s="1080"/>
      <c r="T41" s="1080"/>
      <c r="U41" s="1080"/>
      <c r="V41" s="1080"/>
      <c r="W41" s="1080"/>
      <c r="X41" s="1080"/>
      <c r="Y41" s="1080"/>
    </row>
    <row r="42" spans="2:25" ht="15" customHeight="1" x14ac:dyDescent="0.2">
      <c r="B42" s="2475"/>
      <c r="C42" s="2476"/>
      <c r="D42" s="2476"/>
      <c r="E42" s="2476"/>
      <c r="F42" s="2476"/>
      <c r="G42" s="2477"/>
      <c r="H42" s="1090"/>
      <c r="I42" s="1090"/>
      <c r="J42" s="1090"/>
      <c r="K42" s="1090"/>
      <c r="L42" s="1090"/>
      <c r="M42" s="1090"/>
      <c r="N42" s="1090"/>
      <c r="O42" s="1090"/>
      <c r="P42" s="1080"/>
      <c r="Q42" s="1080"/>
      <c r="R42" s="1080"/>
      <c r="S42" s="1080"/>
      <c r="T42" s="1080"/>
      <c r="U42" s="1080"/>
      <c r="V42" s="1080"/>
      <c r="W42" s="1080"/>
      <c r="X42" s="1080"/>
      <c r="Y42" s="1080"/>
    </row>
    <row r="43" spans="2:25" ht="15" customHeight="1" x14ac:dyDescent="0.2">
      <c r="B43" s="2475"/>
      <c r="C43" s="2476"/>
      <c r="D43" s="2476"/>
      <c r="E43" s="2476"/>
      <c r="F43" s="2476"/>
      <c r="G43" s="2477"/>
      <c r="H43" s="1090"/>
      <c r="I43" s="1090"/>
      <c r="J43" s="1090"/>
      <c r="K43" s="1090"/>
      <c r="L43" s="1090"/>
      <c r="M43" s="1090"/>
      <c r="N43" s="1090"/>
      <c r="O43" s="1090"/>
      <c r="P43" s="1080"/>
      <c r="Q43" s="1080"/>
      <c r="R43" s="1080"/>
      <c r="S43" s="1080"/>
      <c r="T43" s="1080"/>
      <c r="U43" s="1080"/>
      <c r="V43" s="1080"/>
      <c r="W43" s="1080"/>
      <c r="X43" s="1080"/>
      <c r="Y43" s="1080"/>
    </row>
    <row r="44" spans="2:25" ht="15" customHeight="1" x14ac:dyDescent="0.2">
      <c r="B44" s="2475"/>
      <c r="C44" s="2476"/>
      <c r="D44" s="2476"/>
      <c r="E44" s="2476"/>
      <c r="F44" s="2476"/>
      <c r="G44" s="2477"/>
      <c r="H44" s="1090"/>
      <c r="I44" s="1090"/>
      <c r="J44" s="1090"/>
      <c r="K44" s="1090"/>
      <c r="L44" s="1090"/>
      <c r="M44" s="1090"/>
      <c r="N44" s="1090"/>
      <c r="O44" s="1090"/>
      <c r="P44" s="1080"/>
      <c r="Q44" s="1080"/>
      <c r="R44" s="1080"/>
      <c r="S44" s="1080"/>
      <c r="T44" s="1080"/>
      <c r="U44" s="1080"/>
      <c r="V44" s="1080"/>
      <c r="W44" s="1080"/>
      <c r="X44" s="1080"/>
      <c r="Y44" s="1080"/>
    </row>
    <row r="45" spans="2:25" ht="15" customHeight="1" x14ac:dyDescent="0.2">
      <c r="B45" s="2475"/>
      <c r="C45" s="2476"/>
      <c r="D45" s="2476"/>
      <c r="E45" s="2476"/>
      <c r="F45" s="2476"/>
      <c r="G45" s="2477"/>
      <c r="H45" s="1090"/>
      <c r="I45" s="1090"/>
      <c r="J45" s="1090"/>
      <c r="K45" s="1090"/>
      <c r="L45" s="1090"/>
      <c r="M45" s="1090"/>
      <c r="N45" s="1090"/>
      <c r="O45" s="1090"/>
      <c r="P45" s="1080"/>
      <c r="Q45" s="1080"/>
      <c r="R45" s="1080"/>
      <c r="S45" s="1080"/>
      <c r="T45" s="1080"/>
      <c r="U45" s="1080"/>
      <c r="V45" s="1080"/>
      <c r="W45" s="1080"/>
      <c r="X45" s="1080"/>
      <c r="Y45" s="1080"/>
    </row>
    <row r="46" spans="2:25" ht="15" customHeight="1" x14ac:dyDescent="0.2">
      <c r="B46" s="2475"/>
      <c r="C46" s="2476"/>
      <c r="D46" s="2476"/>
      <c r="E46" s="2476"/>
      <c r="F46" s="2476"/>
      <c r="G46" s="2477"/>
      <c r="H46" s="1090"/>
      <c r="I46" s="1090"/>
      <c r="J46" s="1090"/>
      <c r="K46" s="1090"/>
      <c r="L46" s="1090"/>
      <c r="M46" s="1090"/>
      <c r="N46" s="1090"/>
      <c r="O46" s="1090"/>
      <c r="P46" s="1080"/>
      <c r="Q46" s="1080"/>
      <c r="R46" s="1080"/>
      <c r="S46" s="1080"/>
      <c r="T46" s="1080"/>
      <c r="U46" s="1080"/>
      <c r="V46" s="1080"/>
      <c r="W46" s="1080"/>
      <c r="X46" s="1080"/>
      <c r="Y46" s="1080"/>
    </row>
    <row r="47" spans="2:25" ht="15" customHeight="1" x14ac:dyDescent="0.2">
      <c r="B47" s="2475"/>
      <c r="C47" s="2476"/>
      <c r="D47" s="2476"/>
      <c r="E47" s="2476"/>
      <c r="F47" s="2476"/>
      <c r="G47" s="2477"/>
      <c r="H47" s="1090"/>
      <c r="I47" s="1090"/>
      <c r="J47" s="1090"/>
      <c r="K47" s="1090"/>
      <c r="L47" s="1090"/>
      <c r="M47" s="1090"/>
      <c r="N47" s="1090"/>
      <c r="O47" s="1090"/>
      <c r="P47" s="1080"/>
      <c r="Q47" s="1080"/>
      <c r="R47" s="1080"/>
      <c r="S47" s="1080"/>
      <c r="T47" s="1080"/>
      <c r="U47" s="1080"/>
      <c r="V47" s="1080"/>
      <c r="W47" s="1080"/>
      <c r="X47" s="1080"/>
      <c r="Y47" s="1080"/>
    </row>
    <row r="48" spans="2:25" ht="15" customHeight="1" x14ac:dyDescent="0.2">
      <c r="B48" s="2475"/>
      <c r="C48" s="2476"/>
      <c r="D48" s="2476"/>
      <c r="E48" s="2476"/>
      <c r="F48" s="2476"/>
      <c r="G48" s="2477"/>
      <c r="H48" s="1090"/>
      <c r="I48" s="1090"/>
      <c r="J48" s="1090"/>
      <c r="K48" s="1090"/>
      <c r="L48" s="1090"/>
      <c r="M48" s="1090"/>
      <c r="N48" s="1090"/>
      <c r="O48" s="1090"/>
      <c r="P48" s="1080"/>
      <c r="Q48" s="1080"/>
      <c r="R48" s="1080"/>
      <c r="S48" s="1080"/>
      <c r="T48" s="1080"/>
      <c r="U48" s="1080"/>
      <c r="V48" s="1080"/>
      <c r="W48" s="1080"/>
      <c r="X48" s="1080"/>
      <c r="Y48" s="1080"/>
    </row>
    <row r="49" spans="1:25" ht="15" customHeight="1" x14ac:dyDescent="0.2">
      <c r="B49" s="2475"/>
      <c r="C49" s="2476"/>
      <c r="D49" s="2476"/>
      <c r="E49" s="2476"/>
      <c r="F49" s="2476"/>
      <c r="G49" s="2477"/>
      <c r="H49" s="1090"/>
      <c r="I49" s="1090"/>
      <c r="J49" s="1090"/>
      <c r="K49" s="1090"/>
      <c r="L49" s="1090"/>
      <c r="M49" s="1090"/>
      <c r="N49" s="1090"/>
      <c r="O49" s="1090"/>
      <c r="P49" s="1080"/>
      <c r="Q49" s="1080"/>
      <c r="R49" s="1080"/>
      <c r="S49" s="1080"/>
      <c r="T49" s="1080"/>
      <c r="U49" s="1080"/>
      <c r="V49" s="1080"/>
      <c r="W49" s="1080"/>
      <c r="X49" s="1080"/>
      <c r="Y49" s="1080"/>
    </row>
    <row r="50" spans="1:25" ht="15" customHeight="1" x14ac:dyDescent="0.2">
      <c r="B50" s="2475"/>
      <c r="C50" s="2476"/>
      <c r="D50" s="2476"/>
      <c r="E50" s="2476"/>
      <c r="F50" s="2476"/>
      <c r="G50" s="2477"/>
      <c r="H50" s="1090"/>
      <c r="I50" s="1090"/>
      <c r="J50" s="1090"/>
      <c r="K50" s="1090"/>
      <c r="L50" s="1090"/>
      <c r="M50" s="1090"/>
      <c r="N50" s="1090"/>
      <c r="O50" s="1090"/>
      <c r="P50" s="1080"/>
      <c r="Q50" s="1080"/>
      <c r="R50" s="1080"/>
      <c r="S50" s="1080"/>
      <c r="T50" s="1080"/>
      <c r="U50" s="1080"/>
      <c r="V50" s="1080"/>
      <c r="W50" s="1080"/>
      <c r="X50" s="1080"/>
      <c r="Y50" s="1080"/>
    </row>
    <row r="51" spans="1:25" ht="15.75" customHeight="1" thickBot="1" x14ac:dyDescent="0.25">
      <c r="B51" s="2478"/>
      <c r="C51" s="2479"/>
      <c r="D51" s="2479"/>
      <c r="E51" s="2479"/>
      <c r="F51" s="2479"/>
      <c r="G51" s="2480"/>
      <c r="H51" s="1090"/>
      <c r="I51" s="1090"/>
      <c r="J51" s="1090"/>
      <c r="K51" s="1090"/>
      <c r="L51" s="1090"/>
      <c r="M51" s="1090"/>
      <c r="N51" s="1090"/>
      <c r="O51" s="1090"/>
      <c r="P51" s="1080"/>
      <c r="Q51" s="1080"/>
      <c r="R51" s="1080"/>
      <c r="S51" s="1080"/>
      <c r="T51" s="1080"/>
      <c r="U51" s="1080"/>
      <c r="V51" s="1080"/>
      <c r="W51" s="1080"/>
      <c r="X51" s="1080"/>
      <c r="Y51" s="1080"/>
    </row>
    <row r="52" spans="1:25" ht="51" customHeight="1" x14ac:dyDescent="0.2">
      <c r="B52" s="2467" t="s">
        <v>3089</v>
      </c>
      <c r="C52" s="2467"/>
      <c r="D52" s="2467"/>
      <c r="E52" s="2467"/>
      <c r="F52" s="2467"/>
      <c r="G52" s="2467"/>
      <c r="H52" s="2468"/>
      <c r="I52" s="2468"/>
      <c r="J52" s="2468"/>
      <c r="K52" s="2468"/>
      <c r="L52" s="2468"/>
      <c r="M52" s="1080"/>
      <c r="N52" s="1080"/>
      <c r="O52" s="1080"/>
      <c r="P52" s="1080"/>
      <c r="Q52" s="1080"/>
      <c r="R52" s="1080"/>
      <c r="S52" s="1080"/>
      <c r="T52" s="1080"/>
      <c r="U52" s="1080"/>
      <c r="V52" s="1080"/>
      <c r="W52" s="1080"/>
      <c r="X52" s="1080"/>
      <c r="Y52" s="1080"/>
    </row>
    <row r="53" spans="1:25" ht="51" customHeight="1" thickBot="1" x14ac:dyDescent="0.25">
      <c r="B53" s="1082"/>
      <c r="C53" s="1082"/>
      <c r="D53" s="1082"/>
      <c r="E53" s="1082"/>
      <c r="F53" s="1082"/>
      <c r="G53" s="1082"/>
      <c r="H53" s="1082"/>
      <c r="I53" s="1082"/>
      <c r="J53" s="1082"/>
      <c r="K53" s="1082"/>
      <c r="L53" s="1082"/>
      <c r="M53" s="1080"/>
      <c r="N53" s="1080"/>
      <c r="O53" s="1080"/>
      <c r="P53" s="1080"/>
      <c r="Q53" s="1080"/>
      <c r="R53" s="1080"/>
      <c r="S53" s="1080"/>
      <c r="T53" s="1080"/>
      <c r="U53" s="1080"/>
      <c r="V53" s="1080"/>
      <c r="W53" s="1080"/>
      <c r="X53" s="1080"/>
      <c r="Y53" s="1080"/>
    </row>
    <row r="54" spans="1:25" ht="15.75" customHeight="1" thickBot="1" x14ac:dyDescent="0.25">
      <c r="B54" s="2489" t="s">
        <v>3090</v>
      </c>
      <c r="C54" s="2490"/>
      <c r="D54" s="2490"/>
      <c r="E54" s="2491"/>
      <c r="F54" s="908"/>
      <c r="G54" s="908"/>
      <c r="H54" s="908"/>
      <c r="I54" s="908"/>
    </row>
    <row r="55" spans="1:25" ht="15.75" customHeight="1" thickBot="1" x14ac:dyDescent="0.25">
      <c r="B55" s="909"/>
      <c r="C55" s="910"/>
      <c r="D55" s="910"/>
      <c r="E55" s="910"/>
      <c r="F55" s="908"/>
      <c r="G55" s="908"/>
      <c r="H55" s="908"/>
      <c r="I55" s="908"/>
    </row>
    <row r="56" spans="1:25" customFormat="1" ht="30" customHeight="1" thickBot="1" x14ac:dyDescent="0.3">
      <c r="A56" t="s">
        <v>2975</v>
      </c>
      <c r="B56" s="2501" t="s">
        <v>2792</v>
      </c>
      <c r="C56" s="2502"/>
      <c r="D56" s="930"/>
      <c r="E56" s="912" t="s">
        <v>2795</v>
      </c>
      <c r="F56" s="913"/>
      <c r="G56" s="914"/>
    </row>
    <row r="57" spans="1:25" customFormat="1" ht="30" customHeight="1" thickBot="1" x14ac:dyDescent="0.3">
      <c r="B57" s="943"/>
      <c r="C57" s="943"/>
      <c r="D57" s="943"/>
      <c r="E57" s="914"/>
      <c r="F57" s="944"/>
      <c r="G57" s="914"/>
    </row>
    <row r="58" spans="1:25" customFormat="1" ht="30" customHeight="1" x14ac:dyDescent="0.25">
      <c r="B58" s="2481" t="s">
        <v>3091</v>
      </c>
      <c r="C58" s="2481"/>
      <c r="D58" s="2481"/>
      <c r="E58" s="2481"/>
      <c r="F58" s="944"/>
      <c r="G58" s="914"/>
    </row>
    <row r="59" spans="1:25" ht="30" customHeight="1" thickBot="1" x14ac:dyDescent="0.25">
      <c r="B59" s="909"/>
      <c r="C59" s="910"/>
      <c r="D59" s="910"/>
      <c r="E59" s="910"/>
      <c r="F59" s="908"/>
      <c r="G59" s="908"/>
      <c r="H59" s="908"/>
      <c r="I59" s="908"/>
    </row>
    <row r="60" spans="1:25" ht="30" customHeight="1" thickBot="1" x14ac:dyDescent="0.25">
      <c r="B60" s="2437" t="s">
        <v>2791</v>
      </c>
      <c r="C60" s="2437"/>
      <c r="D60" s="2437"/>
      <c r="E60" s="2437"/>
    </row>
    <row r="61" spans="1:25" ht="15.75" customHeight="1" thickBot="1" x14ac:dyDescent="0.25">
      <c r="B61" s="923" t="s">
        <v>2756</v>
      </c>
      <c r="C61" s="2453" t="s">
        <v>2758</v>
      </c>
      <c r="D61" s="2454"/>
      <c r="E61" s="923" t="s">
        <v>2757</v>
      </c>
    </row>
    <row r="62" spans="1:25" ht="30" customHeight="1" thickBot="1" x14ac:dyDescent="0.25">
      <c r="B62" s="2440" t="s">
        <v>49</v>
      </c>
      <c r="C62" s="2443" t="s">
        <v>2794</v>
      </c>
      <c r="D62" s="2443"/>
      <c r="E62" s="2444"/>
    </row>
    <row r="63" spans="1:25" ht="33.75" x14ac:dyDescent="0.2">
      <c r="B63" s="2441"/>
      <c r="C63" s="2445"/>
      <c r="D63" s="917" t="s">
        <v>209</v>
      </c>
      <c r="E63" s="918">
        <v>1</v>
      </c>
    </row>
    <row r="64" spans="1:25" ht="39.75" customHeight="1" x14ac:dyDescent="0.2">
      <c r="B64" s="2441"/>
      <c r="C64" s="2446"/>
      <c r="D64" s="911" t="s">
        <v>97</v>
      </c>
      <c r="E64" s="903" t="s">
        <v>2793</v>
      </c>
    </row>
    <row r="65" spans="2:9" ht="15" customHeight="1" x14ac:dyDescent="0.2">
      <c r="B65" s="2441"/>
      <c r="C65" s="2483" t="s">
        <v>2769</v>
      </c>
      <c r="D65" s="2483"/>
      <c r="E65" s="2484"/>
    </row>
    <row r="66" spans="2:9" ht="33.75" x14ac:dyDescent="0.2">
      <c r="B66" s="2441"/>
      <c r="C66" s="2445"/>
      <c r="D66" s="917" t="s">
        <v>209</v>
      </c>
      <c r="E66" s="918">
        <v>2</v>
      </c>
    </row>
    <row r="67" spans="2:9" ht="39.75" customHeight="1" x14ac:dyDescent="0.2">
      <c r="B67" s="2441"/>
      <c r="C67" s="2446"/>
      <c r="D67" s="911" t="s">
        <v>78</v>
      </c>
      <c r="E67" s="903" t="s">
        <v>2793</v>
      </c>
    </row>
    <row r="68" spans="2:9" ht="15" customHeight="1" x14ac:dyDescent="0.2">
      <c r="B68" s="2441"/>
      <c r="C68" s="2483" t="s">
        <v>2769</v>
      </c>
      <c r="D68" s="2483"/>
      <c r="E68" s="2484"/>
    </row>
    <row r="69" spans="2:9" ht="36.75" customHeight="1" x14ac:dyDescent="0.2">
      <c r="B69" s="2441"/>
      <c r="C69" s="2485"/>
      <c r="D69" s="911" t="s">
        <v>2773</v>
      </c>
      <c r="E69" s="905">
        <v>3</v>
      </c>
    </row>
    <row r="70" spans="2:9" ht="36.75" customHeight="1" thickBot="1" x14ac:dyDescent="0.25">
      <c r="B70" s="2441"/>
      <c r="C70" s="2486"/>
      <c r="D70" s="915" t="s">
        <v>78</v>
      </c>
      <c r="E70" s="916" t="s">
        <v>2793</v>
      </c>
    </row>
    <row r="71" spans="2:9" ht="15" customHeight="1" x14ac:dyDescent="0.2">
      <c r="B71" s="2441"/>
      <c r="C71" s="2483" t="s">
        <v>2769</v>
      </c>
      <c r="D71" s="2483"/>
      <c r="E71" s="2484"/>
    </row>
    <row r="72" spans="2:9" ht="36.75" customHeight="1" x14ac:dyDescent="0.2">
      <c r="B72" s="2441"/>
      <c r="C72" s="2485"/>
      <c r="D72" s="911" t="s">
        <v>2773</v>
      </c>
      <c r="E72" s="905">
        <v>4</v>
      </c>
    </row>
    <row r="73" spans="2:9" ht="36.75" customHeight="1" x14ac:dyDescent="0.2">
      <c r="B73" s="2441"/>
      <c r="C73" s="2487"/>
      <c r="D73" s="920" t="s">
        <v>78</v>
      </c>
      <c r="E73" s="931" t="s">
        <v>2793</v>
      </c>
    </row>
    <row r="74" spans="2:9" ht="15" customHeight="1" x14ac:dyDescent="0.2">
      <c r="B74" s="2441"/>
      <c r="C74" s="2482" t="s">
        <v>2769</v>
      </c>
      <c r="D74" s="2483"/>
      <c r="E74" s="2484"/>
    </row>
    <row r="75" spans="2:9" ht="36.75" customHeight="1" x14ac:dyDescent="0.2">
      <c r="B75" s="2441"/>
      <c r="C75" s="2485"/>
      <c r="D75" s="911" t="s">
        <v>2773</v>
      </c>
      <c r="E75" s="905">
        <v>5</v>
      </c>
    </row>
    <row r="76" spans="2:9" ht="36.75" customHeight="1" thickBot="1" x14ac:dyDescent="0.25">
      <c r="B76" s="2442"/>
      <c r="C76" s="2486"/>
      <c r="D76" s="915" t="s">
        <v>78</v>
      </c>
      <c r="E76" s="916" t="s">
        <v>2793</v>
      </c>
    </row>
    <row r="77" spans="2:9" ht="30" customHeight="1" thickBot="1" x14ac:dyDescent="0.25">
      <c r="B77" s="924" t="s">
        <v>698</v>
      </c>
      <c r="C77" s="2449" t="s">
        <v>2778</v>
      </c>
      <c r="D77" s="2449"/>
      <c r="E77" s="2443"/>
    </row>
    <row r="78" spans="2:9" ht="30" customHeight="1" thickBot="1" x14ac:dyDescent="0.25">
      <c r="B78" s="925" t="s">
        <v>2761</v>
      </c>
      <c r="C78" s="2450" t="s">
        <v>2778</v>
      </c>
      <c r="D78" s="2450"/>
      <c r="E78" s="2451"/>
    </row>
    <row r="79" spans="2:9" ht="30" customHeight="1" thickBot="1" x14ac:dyDescent="0.25">
      <c r="B79" s="924" t="s">
        <v>50</v>
      </c>
      <c r="C79" s="2398" t="s">
        <v>2796</v>
      </c>
      <c r="D79" s="2398"/>
      <c r="E79" s="2399"/>
    </row>
    <row r="80" spans="2:9" ht="30" customHeight="1" thickBot="1" x14ac:dyDescent="0.25">
      <c r="B80" s="909"/>
      <c r="C80" s="910"/>
      <c r="D80" s="910"/>
      <c r="E80" s="910"/>
      <c r="F80" s="908"/>
      <c r="G80" s="908"/>
      <c r="H80" s="908"/>
      <c r="I80" s="908"/>
    </row>
    <row r="81" spans="2:9" ht="30" customHeight="1" thickBot="1" x14ac:dyDescent="0.25">
      <c r="B81" s="2437" t="s">
        <v>2797</v>
      </c>
      <c r="C81" s="2437"/>
      <c r="D81" s="2437"/>
      <c r="E81" s="2437"/>
    </row>
    <row r="82" spans="2:9" ht="15.75" customHeight="1" thickBot="1" x14ac:dyDescent="0.25">
      <c r="B82" s="923" t="s">
        <v>2756</v>
      </c>
      <c r="C82" s="2453" t="s">
        <v>2758</v>
      </c>
      <c r="D82" s="2454"/>
      <c r="E82" s="923" t="s">
        <v>2757</v>
      </c>
    </row>
    <row r="83" spans="2:9" ht="38.25" customHeight="1" thickBot="1" x14ac:dyDescent="0.25">
      <c r="B83" s="932" t="s">
        <v>49</v>
      </c>
      <c r="C83" s="2443" t="s">
        <v>2798</v>
      </c>
      <c r="D83" s="2443"/>
      <c r="E83" s="2444"/>
    </row>
    <row r="84" spans="2:9" ht="30" customHeight="1" thickBot="1" x14ac:dyDescent="0.25">
      <c r="B84" s="924" t="s">
        <v>698</v>
      </c>
      <c r="C84" s="2449" t="s">
        <v>2778</v>
      </c>
      <c r="D84" s="2449"/>
      <c r="E84" s="2443"/>
    </row>
    <row r="85" spans="2:9" ht="30" customHeight="1" thickBot="1" x14ac:dyDescent="0.25">
      <c r="B85" s="925" t="s">
        <v>2761</v>
      </c>
      <c r="C85" s="2450" t="s">
        <v>2778</v>
      </c>
      <c r="D85" s="2450"/>
      <c r="E85" s="2451"/>
    </row>
    <row r="86" spans="2:9" ht="30" customHeight="1" thickBot="1" x14ac:dyDescent="0.25">
      <c r="B86" s="924" t="s">
        <v>50</v>
      </c>
      <c r="C86" s="2398" t="s">
        <v>2799</v>
      </c>
      <c r="D86" s="2398"/>
      <c r="E86" s="2399"/>
    </row>
    <row r="87" spans="2:9" ht="30" customHeight="1" thickBot="1" x14ac:dyDescent="0.3">
      <c r="B87"/>
      <c r="C87"/>
      <c r="D87"/>
      <c r="E87"/>
    </row>
    <row r="88" spans="2:9" ht="30" customHeight="1" thickBot="1" x14ac:dyDescent="0.25">
      <c r="B88" s="2437" t="s">
        <v>2800</v>
      </c>
      <c r="C88" s="2437"/>
      <c r="D88" s="2437"/>
      <c r="E88" s="2437"/>
    </row>
    <row r="89" spans="2:9" ht="15.75" customHeight="1" thickBot="1" x14ac:dyDescent="0.25">
      <c r="B89" s="923" t="s">
        <v>2756</v>
      </c>
      <c r="C89" s="2453" t="s">
        <v>2758</v>
      </c>
      <c r="D89" s="2454"/>
      <c r="E89" s="923" t="s">
        <v>2757</v>
      </c>
    </row>
    <row r="90" spans="2:9" ht="38.25" customHeight="1" thickBot="1" x14ac:dyDescent="0.25">
      <c r="B90" s="932" t="s">
        <v>49</v>
      </c>
      <c r="C90" s="2443" t="s">
        <v>2801</v>
      </c>
      <c r="D90" s="2443"/>
      <c r="E90" s="2444"/>
    </row>
    <row r="91" spans="2:9" ht="30" customHeight="1" thickBot="1" x14ac:dyDescent="0.25">
      <c r="B91" s="924" t="s">
        <v>698</v>
      </c>
      <c r="C91" s="2443" t="s">
        <v>2802</v>
      </c>
      <c r="D91" s="2443"/>
      <c r="E91" s="2444"/>
    </row>
    <row r="92" spans="2:9" ht="30" customHeight="1" thickBot="1" x14ac:dyDescent="0.25">
      <c r="B92" s="925" t="s">
        <v>2761</v>
      </c>
      <c r="C92" s="2443" t="s">
        <v>2803</v>
      </c>
      <c r="D92" s="2443"/>
      <c r="E92" s="2444"/>
    </row>
    <row r="93" spans="2:9" ht="30" customHeight="1" thickBot="1" x14ac:dyDescent="0.25">
      <c r="B93" s="924" t="s">
        <v>50</v>
      </c>
      <c r="C93" s="2443" t="s">
        <v>2804</v>
      </c>
      <c r="D93" s="2443"/>
      <c r="E93" s="2444"/>
    </row>
    <row r="94" spans="2:9" ht="30" customHeight="1" thickBot="1" x14ac:dyDescent="0.25">
      <c r="B94" s="909"/>
      <c r="C94" s="910"/>
      <c r="D94" s="910"/>
      <c r="E94" s="910"/>
      <c r="F94" s="908"/>
      <c r="G94" s="908"/>
      <c r="H94" s="908"/>
      <c r="I94" s="908"/>
    </row>
    <row r="95" spans="2:9" ht="30" customHeight="1" thickBot="1" x14ac:dyDescent="0.25">
      <c r="B95" s="2437" t="s">
        <v>2759</v>
      </c>
      <c r="C95" s="2437"/>
      <c r="D95" s="2437"/>
      <c r="E95" s="2437"/>
      <c r="F95" s="2466"/>
    </row>
    <row r="96" spans="2:9" ht="15.75" customHeight="1" thickBot="1" x14ac:dyDescent="0.25">
      <c r="B96" s="923" t="s">
        <v>2756</v>
      </c>
      <c r="C96" s="2453" t="s">
        <v>2758</v>
      </c>
      <c r="D96" s="2454"/>
      <c r="E96" s="923" t="s">
        <v>2757</v>
      </c>
      <c r="F96" s="2466"/>
    </row>
    <row r="97" spans="2:9" ht="30" customHeight="1" thickBot="1" x14ac:dyDescent="0.25">
      <c r="B97" s="2440" t="s">
        <v>49</v>
      </c>
      <c r="C97" s="2443" t="s">
        <v>2772</v>
      </c>
      <c r="D97" s="2443"/>
      <c r="E97" s="2444"/>
    </row>
    <row r="98" spans="2:9" ht="33.75" x14ac:dyDescent="0.2">
      <c r="B98" s="2441"/>
      <c r="C98" s="2445"/>
      <c r="D98" s="917" t="s">
        <v>209</v>
      </c>
      <c r="E98" s="918">
        <v>1</v>
      </c>
    </row>
    <row r="99" spans="2:9" ht="33.75" x14ac:dyDescent="0.2">
      <c r="B99" s="2441"/>
      <c r="C99" s="2445"/>
      <c r="D99" s="911" t="s">
        <v>101</v>
      </c>
      <c r="E99" s="904" t="s">
        <v>21</v>
      </c>
    </row>
    <row r="100" spans="2:9" ht="39.75" customHeight="1" x14ac:dyDescent="0.2">
      <c r="B100" s="2441"/>
      <c r="C100" s="2446"/>
      <c r="D100" s="911" t="s">
        <v>97</v>
      </c>
      <c r="E100" s="903" t="s">
        <v>2760</v>
      </c>
    </row>
    <row r="101" spans="2:9" ht="15" customHeight="1" x14ac:dyDescent="0.2">
      <c r="B101" s="2441"/>
      <c r="C101" s="2483" t="s">
        <v>2769</v>
      </c>
      <c r="D101" s="2483"/>
      <c r="E101" s="2484"/>
    </row>
    <row r="102" spans="2:9" ht="36.75" customHeight="1" x14ac:dyDescent="0.2">
      <c r="B102" s="2441"/>
      <c r="C102" s="2485"/>
      <c r="D102" s="911" t="s">
        <v>2773</v>
      </c>
      <c r="E102" s="905" t="s">
        <v>2768</v>
      </c>
    </row>
    <row r="103" spans="2:9" ht="36.75" customHeight="1" thickBot="1" x14ac:dyDescent="0.25">
      <c r="B103" s="2442"/>
      <c r="C103" s="2486"/>
      <c r="D103" s="915" t="s">
        <v>78</v>
      </c>
      <c r="E103" s="916" t="s">
        <v>2760</v>
      </c>
    </row>
    <row r="104" spans="2:9" ht="36.75" customHeight="1" thickBot="1" x14ac:dyDescent="0.25">
      <c r="B104" s="934" t="s">
        <v>698</v>
      </c>
      <c r="C104" s="2510" t="s">
        <v>2778</v>
      </c>
      <c r="D104" s="2511"/>
      <c r="E104" s="2512"/>
    </row>
    <row r="105" spans="2:9" ht="30" customHeight="1" thickBot="1" x14ac:dyDescent="0.25">
      <c r="B105" s="925" t="s">
        <v>2761</v>
      </c>
      <c r="C105" s="2449" t="s">
        <v>2778</v>
      </c>
      <c r="D105" s="2449"/>
      <c r="E105" s="2443"/>
    </row>
    <row r="106" spans="2:9" ht="30" customHeight="1" thickBot="1" x14ac:dyDescent="0.25">
      <c r="B106" s="927" t="s">
        <v>50</v>
      </c>
      <c r="C106" s="2507" t="s">
        <v>2762</v>
      </c>
      <c r="D106" s="2508"/>
      <c r="E106" s="2509"/>
    </row>
    <row r="107" spans="2:9" ht="30" customHeight="1" thickBot="1" x14ac:dyDescent="0.25">
      <c r="B107" s="45"/>
      <c r="C107" s="45"/>
      <c r="D107" s="45"/>
      <c r="E107" s="45"/>
    </row>
    <row r="108" spans="2:9" ht="30" customHeight="1" thickBot="1" x14ac:dyDescent="0.25">
      <c r="B108" s="2437" t="s">
        <v>2763</v>
      </c>
      <c r="C108" s="2437"/>
      <c r="D108" s="2437"/>
      <c r="E108" s="2437"/>
    </row>
    <row r="109" spans="2:9" ht="14.25" customHeight="1" thickBot="1" x14ac:dyDescent="0.25">
      <c r="B109" s="923" t="s">
        <v>2756</v>
      </c>
      <c r="C109" s="2453" t="s">
        <v>2758</v>
      </c>
      <c r="D109" s="2454"/>
      <c r="E109" s="923" t="s">
        <v>2757</v>
      </c>
    </row>
    <row r="110" spans="2:9" ht="30" customHeight="1" thickBot="1" x14ac:dyDescent="0.25">
      <c r="B110" s="2440" t="s">
        <v>49</v>
      </c>
      <c r="C110" s="2443" t="s">
        <v>2764</v>
      </c>
      <c r="D110" s="2443"/>
      <c r="E110" s="2444"/>
    </row>
    <row r="111" spans="2:9" ht="33.75" customHeight="1" x14ac:dyDescent="0.2">
      <c r="B111" s="2441"/>
      <c r="C111" s="2010" t="s">
        <v>209</v>
      </c>
      <c r="D111" s="2011"/>
      <c r="E111" s="922">
        <v>1</v>
      </c>
      <c r="F111" s="389"/>
      <c r="G111" s="389"/>
      <c r="H111" s="389"/>
      <c r="I111" s="389"/>
    </row>
    <row r="112" spans="2:9" ht="33.75" customHeight="1" x14ac:dyDescent="0.2">
      <c r="B112" s="2441"/>
      <c r="C112" s="2513" t="s">
        <v>2771</v>
      </c>
      <c r="D112" s="1713"/>
      <c r="E112" s="919" t="s">
        <v>2780</v>
      </c>
      <c r="F112" s="389"/>
      <c r="G112" s="389"/>
      <c r="H112" s="389"/>
      <c r="I112" s="389"/>
    </row>
    <row r="113" spans="2:9" ht="17.25" customHeight="1" x14ac:dyDescent="0.2">
      <c r="B113" s="2441"/>
      <c r="C113" s="2459" t="s">
        <v>2770</v>
      </c>
      <c r="D113" s="2460"/>
      <c r="E113" s="2461"/>
      <c r="F113" s="389"/>
      <c r="G113" s="389"/>
      <c r="H113" s="389"/>
      <c r="I113" s="389"/>
    </row>
    <row r="114" spans="2:9" ht="33.75" x14ac:dyDescent="0.2">
      <c r="B114" s="2441"/>
      <c r="C114" s="2504"/>
      <c r="D114" s="917" t="s">
        <v>2776</v>
      </c>
      <c r="E114" s="921" t="s">
        <v>53</v>
      </c>
      <c r="F114" s="389"/>
      <c r="G114" s="389"/>
      <c r="H114" s="389"/>
      <c r="I114" s="389"/>
    </row>
    <row r="115" spans="2:9" ht="29.25" customHeight="1" x14ac:dyDescent="0.2">
      <c r="B115" s="2441"/>
      <c r="C115" s="2505"/>
      <c r="D115" s="911" t="s">
        <v>401</v>
      </c>
      <c r="E115" s="2456" t="s">
        <v>2775</v>
      </c>
      <c r="F115" s="389"/>
      <c r="G115" s="389"/>
      <c r="H115" s="389"/>
      <c r="I115" s="389"/>
    </row>
    <row r="116" spans="2:9" ht="41.25" customHeight="1" x14ac:dyDescent="0.2">
      <c r="B116" s="2441"/>
      <c r="C116" s="2505"/>
      <c r="D116" s="911" t="s">
        <v>2771</v>
      </c>
      <c r="E116" s="2457"/>
      <c r="F116" s="389"/>
      <c r="G116" s="389"/>
      <c r="H116" s="389"/>
      <c r="I116" s="389"/>
    </row>
    <row r="117" spans="2:9" ht="14.25" customHeight="1" x14ac:dyDescent="0.2">
      <c r="B117" s="2441"/>
      <c r="C117" s="2505"/>
      <c r="D117" s="2503" t="s">
        <v>2769</v>
      </c>
      <c r="E117" s="2484"/>
      <c r="F117" s="389"/>
      <c r="G117" s="389"/>
      <c r="H117" s="389"/>
      <c r="I117" s="389"/>
    </row>
    <row r="118" spans="2:9" ht="33.75" x14ac:dyDescent="0.2">
      <c r="B118" s="2441"/>
      <c r="C118" s="2505"/>
      <c r="D118" s="911" t="s">
        <v>699</v>
      </c>
      <c r="E118" s="919" t="s">
        <v>53</v>
      </c>
      <c r="F118" s="389"/>
      <c r="G118" s="389"/>
      <c r="H118" s="389"/>
      <c r="I118" s="389"/>
    </row>
    <row r="119" spans="2:9" ht="22.5" x14ac:dyDescent="0.2">
      <c r="B119" s="2441"/>
      <c r="C119" s="2505"/>
      <c r="D119" s="911" t="s">
        <v>404</v>
      </c>
      <c r="E119" s="2456" t="s">
        <v>2777</v>
      </c>
      <c r="F119" s="389"/>
      <c r="G119" s="389"/>
      <c r="H119" s="389"/>
      <c r="I119" s="389"/>
    </row>
    <row r="120" spans="2:9" ht="38.25" customHeight="1" x14ac:dyDescent="0.2">
      <c r="B120" s="2441"/>
      <c r="C120" s="2505"/>
      <c r="D120" s="911" t="s">
        <v>2771</v>
      </c>
      <c r="E120" s="2457"/>
      <c r="F120" s="389"/>
      <c r="G120" s="389"/>
      <c r="H120" s="389"/>
      <c r="I120" s="389"/>
    </row>
    <row r="121" spans="2:9" ht="15" customHeight="1" x14ac:dyDescent="0.2">
      <c r="B121" s="2441"/>
      <c r="C121" s="2505"/>
      <c r="D121" s="2503" t="s">
        <v>2769</v>
      </c>
      <c r="E121" s="2484"/>
      <c r="F121" s="389"/>
      <c r="G121" s="389"/>
      <c r="H121" s="389"/>
      <c r="I121" s="389"/>
    </row>
    <row r="122" spans="2:9" ht="39" customHeight="1" x14ac:dyDescent="0.2">
      <c r="B122" s="2441"/>
      <c r="C122" s="2505"/>
      <c r="D122" s="911" t="s">
        <v>97</v>
      </c>
      <c r="E122" s="2456" t="s">
        <v>2774</v>
      </c>
      <c r="F122" s="389"/>
      <c r="G122" s="389"/>
      <c r="H122" s="389"/>
      <c r="I122" s="389"/>
    </row>
    <row r="123" spans="2:9" ht="38.25" customHeight="1" thickBot="1" x14ac:dyDescent="0.25">
      <c r="B123" s="2441"/>
      <c r="C123" s="2506"/>
      <c r="D123" s="915" t="s">
        <v>2771</v>
      </c>
      <c r="E123" s="2516"/>
      <c r="F123" s="389"/>
      <c r="G123" s="389"/>
      <c r="H123" s="389"/>
      <c r="I123" s="389"/>
    </row>
    <row r="124" spans="2:9" ht="30" customHeight="1" thickBot="1" x14ac:dyDescent="0.25">
      <c r="B124" s="2441"/>
      <c r="C124" s="2443" t="s">
        <v>2764</v>
      </c>
      <c r="D124" s="2443"/>
      <c r="E124" s="2444"/>
      <c r="F124" s="389"/>
      <c r="G124" s="389"/>
      <c r="H124" s="389"/>
      <c r="I124" s="389"/>
    </row>
    <row r="125" spans="2:9" ht="30.75" customHeight="1" x14ac:dyDescent="0.2">
      <c r="B125" s="2441"/>
      <c r="C125" s="2012" t="s">
        <v>209</v>
      </c>
      <c r="D125" s="2013"/>
      <c r="E125" s="922">
        <v>3</v>
      </c>
      <c r="F125" s="389"/>
      <c r="G125" s="389"/>
      <c r="H125" s="389"/>
      <c r="I125" s="389"/>
    </row>
    <row r="126" spans="2:9" ht="33.75" customHeight="1" x14ac:dyDescent="0.2">
      <c r="B126" s="2441"/>
      <c r="C126" s="2513" t="s">
        <v>2771</v>
      </c>
      <c r="D126" s="1713"/>
      <c r="E126" s="919" t="s">
        <v>2780</v>
      </c>
      <c r="F126" s="389"/>
      <c r="G126" s="389"/>
      <c r="H126" s="389"/>
      <c r="I126" s="389"/>
    </row>
    <row r="127" spans="2:9" ht="17.25" customHeight="1" x14ac:dyDescent="0.2">
      <c r="B127" s="2441"/>
      <c r="C127" s="2459" t="s">
        <v>2770</v>
      </c>
      <c r="D127" s="2460"/>
      <c r="E127" s="2461"/>
      <c r="F127" s="389"/>
      <c r="G127" s="389"/>
      <c r="H127" s="389"/>
      <c r="I127" s="389"/>
    </row>
    <row r="128" spans="2:9" ht="33.75" x14ac:dyDescent="0.2">
      <c r="B128" s="2441"/>
      <c r="C128" s="2504"/>
      <c r="D128" s="911" t="s">
        <v>400</v>
      </c>
      <c r="E128" s="922" t="s">
        <v>0</v>
      </c>
      <c r="F128" s="389"/>
      <c r="G128" s="389"/>
      <c r="H128" s="389"/>
      <c r="I128" s="389"/>
    </row>
    <row r="129" spans="2:9" ht="27" customHeight="1" x14ac:dyDescent="0.2">
      <c r="B129" s="2441"/>
      <c r="C129" s="2505"/>
      <c r="D129" s="911" t="s">
        <v>401</v>
      </c>
      <c r="E129" s="2456" t="s">
        <v>2775</v>
      </c>
      <c r="F129" s="389"/>
      <c r="G129" s="389"/>
      <c r="H129" s="389"/>
      <c r="I129" s="389"/>
    </row>
    <row r="130" spans="2:9" ht="33.75" x14ac:dyDescent="0.2">
      <c r="B130" s="2441"/>
      <c r="C130" s="2505"/>
      <c r="D130" s="911" t="s">
        <v>2771</v>
      </c>
      <c r="E130" s="2457"/>
      <c r="F130" s="389"/>
      <c r="G130" s="389"/>
      <c r="H130" s="389"/>
      <c r="I130" s="389"/>
    </row>
    <row r="131" spans="2:9" ht="14.25" customHeight="1" x14ac:dyDescent="0.2">
      <c r="B131" s="2441"/>
      <c r="C131" s="2505"/>
      <c r="D131" s="2503" t="s">
        <v>2769</v>
      </c>
      <c r="E131" s="2484"/>
      <c r="F131" s="389"/>
      <c r="G131" s="389"/>
      <c r="H131" s="389"/>
      <c r="I131" s="389"/>
    </row>
    <row r="132" spans="2:9" ht="33.75" x14ac:dyDescent="0.2">
      <c r="B132" s="2441"/>
      <c r="C132" s="2505"/>
      <c r="D132" s="911" t="s">
        <v>405</v>
      </c>
      <c r="E132" s="919" t="s">
        <v>0</v>
      </c>
      <c r="F132" s="389"/>
      <c r="G132" s="389"/>
      <c r="H132" s="389"/>
      <c r="I132" s="389"/>
    </row>
    <row r="133" spans="2:9" ht="22.5" x14ac:dyDescent="0.2">
      <c r="B133" s="2441"/>
      <c r="C133" s="2505"/>
      <c r="D133" s="911" t="s">
        <v>404</v>
      </c>
      <c r="E133" s="2456" t="s">
        <v>2777</v>
      </c>
      <c r="F133" s="389"/>
      <c r="G133" s="389"/>
      <c r="H133" s="389"/>
      <c r="I133" s="389"/>
    </row>
    <row r="134" spans="2:9" ht="38.25" customHeight="1" thickBot="1" x14ac:dyDescent="0.25">
      <c r="B134" s="2442"/>
      <c r="C134" s="2506"/>
      <c r="D134" s="915" t="s">
        <v>2771</v>
      </c>
      <c r="E134" s="2516"/>
      <c r="F134" s="389"/>
      <c r="G134" s="389"/>
      <c r="H134" s="389"/>
      <c r="I134" s="389"/>
    </row>
    <row r="135" spans="2:9" ht="30" customHeight="1" thickBot="1" x14ac:dyDescent="0.25">
      <c r="B135" s="924" t="s">
        <v>698</v>
      </c>
      <c r="C135" s="2449" t="s">
        <v>2778</v>
      </c>
      <c r="D135" s="2449"/>
      <c r="E135" s="2443"/>
    </row>
    <row r="136" spans="2:9" ht="30" customHeight="1" thickBot="1" x14ac:dyDescent="0.25">
      <c r="B136" s="925" t="s">
        <v>2761</v>
      </c>
      <c r="C136" s="2450" t="s">
        <v>2778</v>
      </c>
      <c r="D136" s="2450"/>
      <c r="E136" s="2451"/>
    </row>
    <row r="137" spans="2:9" ht="30" customHeight="1" thickBot="1" x14ac:dyDescent="0.25">
      <c r="B137" s="924" t="s">
        <v>50</v>
      </c>
      <c r="C137" s="2398" t="s">
        <v>2779</v>
      </c>
      <c r="D137" s="2398"/>
      <c r="E137" s="2399"/>
    </row>
    <row r="138" spans="2:9" ht="30" customHeight="1" thickBot="1" x14ac:dyDescent="0.25"/>
    <row r="139" spans="2:9" ht="30" customHeight="1" thickBot="1" x14ac:dyDescent="0.3">
      <c r="B139" s="2437" t="s">
        <v>2765</v>
      </c>
      <c r="C139" s="2437"/>
      <c r="D139" s="2437"/>
      <c r="E139" s="2437"/>
      <c r="F139"/>
    </row>
    <row r="140" spans="2:9" ht="15.75" customHeight="1" thickBot="1" x14ac:dyDescent="0.25">
      <c r="B140" s="923" t="s">
        <v>2756</v>
      </c>
      <c r="C140" s="2453" t="s">
        <v>2758</v>
      </c>
      <c r="D140" s="2454"/>
      <c r="E140" s="923" t="s">
        <v>2757</v>
      </c>
    </row>
    <row r="141" spans="2:9" ht="30" customHeight="1" thickBot="1" x14ac:dyDescent="0.25">
      <c r="B141" s="2440" t="s">
        <v>49</v>
      </c>
      <c r="C141" s="2444" t="s">
        <v>2764</v>
      </c>
      <c r="D141" s="2444"/>
      <c r="E141" s="2444"/>
    </row>
    <row r="142" spans="2:9" ht="27.75" customHeight="1" x14ac:dyDescent="0.2">
      <c r="B142" s="2441"/>
      <c r="C142" s="2513" t="s">
        <v>2771</v>
      </c>
      <c r="D142" s="1713"/>
      <c r="E142" s="919" t="s">
        <v>2767</v>
      </c>
    </row>
    <row r="143" spans="2:9" x14ac:dyDescent="0.2">
      <c r="B143" s="2441"/>
      <c r="C143" s="2459" t="s">
        <v>2769</v>
      </c>
      <c r="D143" s="2460"/>
      <c r="E143" s="2461"/>
    </row>
    <row r="144" spans="2:9" ht="20.25" customHeight="1" thickBot="1" x14ac:dyDescent="0.25">
      <c r="B144" s="2442"/>
      <c r="C144" s="2520" t="s">
        <v>2785</v>
      </c>
      <c r="D144" s="2521"/>
      <c r="E144" s="2522"/>
    </row>
    <row r="145" spans="2:15" ht="30" customHeight="1" thickBot="1" x14ac:dyDescent="0.25">
      <c r="B145" s="924" t="s">
        <v>698</v>
      </c>
      <c r="C145" s="2449" t="s">
        <v>2778</v>
      </c>
      <c r="D145" s="2449"/>
      <c r="E145" s="2443"/>
    </row>
    <row r="146" spans="2:15" ht="30" customHeight="1" thickBot="1" x14ac:dyDescent="0.25">
      <c r="B146" s="925" t="s">
        <v>2761</v>
      </c>
      <c r="C146" s="2450" t="s">
        <v>2778</v>
      </c>
      <c r="D146" s="2450"/>
      <c r="E146" s="2451"/>
    </row>
    <row r="147" spans="2:15" ht="30" customHeight="1" thickBot="1" x14ac:dyDescent="0.25">
      <c r="B147" s="928" t="s">
        <v>50</v>
      </c>
      <c r="C147" s="2452" t="s">
        <v>2783</v>
      </c>
      <c r="D147" s="2449"/>
      <c r="E147" s="2443"/>
    </row>
    <row r="148" spans="2:15" ht="30" customHeight="1" thickBot="1" x14ac:dyDescent="0.25"/>
    <row r="149" spans="2:15" ht="30" customHeight="1" thickBot="1" x14ac:dyDescent="0.25">
      <c r="B149" s="2437" t="s">
        <v>2766</v>
      </c>
      <c r="C149" s="2437"/>
      <c r="D149" s="2437"/>
      <c r="E149" s="2437"/>
    </row>
    <row r="150" spans="2:15" ht="15.75" customHeight="1" thickBot="1" x14ac:dyDescent="0.25">
      <c r="B150" s="923" t="s">
        <v>2756</v>
      </c>
      <c r="C150" s="2453" t="s">
        <v>2758</v>
      </c>
      <c r="D150" s="2454"/>
      <c r="E150" s="923" t="s">
        <v>2757</v>
      </c>
    </row>
    <row r="151" spans="2:15" ht="30" customHeight="1" thickBot="1" x14ac:dyDescent="0.25">
      <c r="B151" s="2440" t="s">
        <v>49</v>
      </c>
      <c r="C151" s="2455" t="s">
        <v>2781</v>
      </c>
      <c r="D151" s="2455"/>
      <c r="E151" s="2455"/>
    </row>
    <row r="152" spans="2:15" ht="15.75" customHeight="1" thickBot="1" x14ac:dyDescent="0.3">
      <c r="B152" s="2441"/>
      <c r="C152" s="2459" t="s">
        <v>2770</v>
      </c>
      <c r="D152" s="2460"/>
      <c r="E152" s="2461"/>
      <c r="F152" s="938"/>
      <c r="G152"/>
    </row>
    <row r="153" spans="2:15" s="938" customFormat="1" ht="49.5" customHeight="1" x14ac:dyDescent="0.25">
      <c r="B153" s="2441"/>
      <c r="C153" s="2447" t="s">
        <v>3322</v>
      </c>
      <c r="D153" s="2448"/>
      <c r="E153" s="2458" t="s">
        <v>3455</v>
      </c>
      <c r="G153"/>
      <c r="H153"/>
      <c r="I153"/>
      <c r="J153"/>
      <c r="K153" s="939"/>
      <c r="L153" s="939"/>
      <c r="M153" s="939"/>
      <c r="N153" s="939"/>
      <c r="O153" s="939"/>
    </row>
    <row r="154" spans="2:15" s="938" customFormat="1" ht="48" customHeight="1" thickBot="1" x14ac:dyDescent="0.3">
      <c r="B154" s="2442"/>
      <c r="C154" s="2464" t="s">
        <v>2831</v>
      </c>
      <c r="D154" s="2465"/>
      <c r="E154" s="2436"/>
      <c r="F154" s="74"/>
      <c r="G154" s="74"/>
      <c r="H154"/>
      <c r="I154"/>
      <c r="J154"/>
      <c r="K154" s="939"/>
      <c r="L154" s="939"/>
      <c r="M154" s="939"/>
      <c r="N154" s="939"/>
      <c r="O154" s="939"/>
    </row>
    <row r="155" spans="2:15" ht="30" customHeight="1" thickBot="1" x14ac:dyDescent="0.25">
      <c r="B155" s="926" t="s">
        <v>698</v>
      </c>
      <c r="C155" s="2449" t="s">
        <v>2778</v>
      </c>
      <c r="D155" s="2449"/>
      <c r="E155" s="2443"/>
    </row>
    <row r="156" spans="2:15" ht="30" customHeight="1" thickBot="1" x14ac:dyDescent="0.25">
      <c r="B156" s="926" t="s">
        <v>2761</v>
      </c>
      <c r="C156" s="2450" t="s">
        <v>2778</v>
      </c>
      <c r="D156" s="2450"/>
      <c r="E156" s="2451"/>
    </row>
    <row r="157" spans="2:15" ht="30" customHeight="1" thickBot="1" x14ac:dyDescent="0.25">
      <c r="B157" s="926" t="s">
        <v>50</v>
      </c>
      <c r="C157" s="2455" t="s">
        <v>2782</v>
      </c>
      <c r="D157" s="2455"/>
      <c r="E157" s="2455"/>
    </row>
    <row r="158" spans="2:15" ht="30" customHeight="1" thickBot="1" x14ac:dyDescent="0.3">
      <c r="B158"/>
      <c r="C158"/>
      <c r="D158"/>
      <c r="E158"/>
      <c r="F158"/>
    </row>
    <row r="159" spans="2:15" ht="30" customHeight="1" thickBot="1" x14ac:dyDescent="0.25">
      <c r="B159" s="2437" t="s">
        <v>2790</v>
      </c>
      <c r="C159" s="2437"/>
      <c r="D159" s="2437"/>
      <c r="E159" s="2437"/>
    </row>
    <row r="160" spans="2:15" ht="15.75" customHeight="1" thickBot="1" x14ac:dyDescent="0.25">
      <c r="B160" s="923" t="s">
        <v>2756</v>
      </c>
      <c r="C160" s="2453" t="s">
        <v>2758</v>
      </c>
      <c r="D160" s="2454"/>
      <c r="E160" s="923" t="s">
        <v>2757</v>
      </c>
    </row>
    <row r="161" spans="2:7" ht="30" customHeight="1" thickBot="1" x14ac:dyDescent="0.25">
      <c r="B161" s="926" t="s">
        <v>49</v>
      </c>
      <c r="C161" s="2455" t="s">
        <v>2786</v>
      </c>
      <c r="D161" s="2455"/>
      <c r="E161" s="2455"/>
    </row>
    <row r="162" spans="2:7" ht="30" customHeight="1" thickBot="1" x14ac:dyDescent="0.25">
      <c r="B162" s="926" t="s">
        <v>698</v>
      </c>
      <c r="C162" s="2455" t="s">
        <v>2787</v>
      </c>
      <c r="D162" s="2455"/>
      <c r="E162" s="2455"/>
    </row>
    <row r="163" spans="2:7" ht="30" customHeight="1" thickBot="1" x14ac:dyDescent="0.25">
      <c r="B163" s="926" t="s">
        <v>2761</v>
      </c>
      <c r="C163" s="2455" t="s">
        <v>2788</v>
      </c>
      <c r="D163" s="2455"/>
      <c r="E163" s="2455"/>
    </row>
    <row r="164" spans="2:7" ht="30" customHeight="1" thickBot="1" x14ac:dyDescent="0.25">
      <c r="B164" s="926" t="s">
        <v>50</v>
      </c>
      <c r="C164" s="2455" t="s">
        <v>2789</v>
      </c>
      <c r="D164" s="2455"/>
      <c r="E164" s="2455"/>
    </row>
    <row r="165" spans="2:7" ht="15.75" thickBot="1" x14ac:dyDescent="0.3">
      <c r="B165"/>
      <c r="C165"/>
      <c r="D165"/>
      <c r="E165"/>
    </row>
    <row r="166" spans="2:7" ht="30" customHeight="1" thickBot="1" x14ac:dyDescent="0.25">
      <c r="B166" s="2437" t="s">
        <v>2806</v>
      </c>
      <c r="C166" s="2437"/>
      <c r="D166" s="2437"/>
      <c r="E166" s="2437"/>
    </row>
    <row r="167" spans="2:7" ht="15.75" customHeight="1" thickBot="1" x14ac:dyDescent="0.25">
      <c r="B167" s="933" t="s">
        <v>2756</v>
      </c>
      <c r="C167" s="2438" t="s">
        <v>2758</v>
      </c>
      <c r="D167" s="2439"/>
      <c r="E167" s="933" t="s">
        <v>2757</v>
      </c>
    </row>
    <row r="168" spans="2:7" ht="30" customHeight="1" thickBot="1" x14ac:dyDescent="0.25">
      <c r="B168" s="2440" t="s">
        <v>49</v>
      </c>
      <c r="C168" s="2443" t="s">
        <v>2807</v>
      </c>
      <c r="D168" s="2443"/>
      <c r="E168" s="2444"/>
    </row>
    <row r="169" spans="2:7" ht="33.75" x14ac:dyDescent="0.2">
      <c r="B169" s="2441"/>
      <c r="C169" s="2445"/>
      <c r="D169" s="917" t="s">
        <v>209</v>
      </c>
      <c r="E169" s="918">
        <v>1</v>
      </c>
      <c r="F169" s="2433" t="s">
        <v>2809</v>
      </c>
    </row>
    <row r="170" spans="2:7" ht="45" x14ac:dyDescent="0.25">
      <c r="B170" s="2441"/>
      <c r="C170" s="2445"/>
      <c r="D170" s="911" t="s">
        <v>97</v>
      </c>
      <c r="E170" s="2435" t="s">
        <v>2810</v>
      </c>
      <c r="F170" s="2434"/>
      <c r="G170"/>
    </row>
    <row r="171" spans="2:7" ht="39.75" customHeight="1" x14ac:dyDescent="0.2">
      <c r="B171" s="2441"/>
      <c r="C171" s="2446"/>
      <c r="D171" s="911" t="s">
        <v>2808</v>
      </c>
      <c r="E171" s="2515"/>
    </row>
    <row r="172" spans="2:7" ht="15" customHeight="1" x14ac:dyDescent="0.2">
      <c r="B172" s="2441"/>
      <c r="C172" s="2459" t="s">
        <v>2769</v>
      </c>
      <c r="D172" s="2460"/>
      <c r="E172" s="2461"/>
    </row>
    <row r="173" spans="2:7" ht="36.75" customHeight="1" x14ac:dyDescent="0.2">
      <c r="B173" s="2441"/>
      <c r="C173" s="2485"/>
      <c r="D173" s="911" t="s">
        <v>2773</v>
      </c>
      <c r="E173" s="905" t="s">
        <v>2768</v>
      </c>
      <c r="F173" s="2433" t="s">
        <v>2809</v>
      </c>
    </row>
    <row r="174" spans="2:7" ht="36.75" customHeight="1" x14ac:dyDescent="0.2">
      <c r="B174" s="2441"/>
      <c r="C174" s="2487"/>
      <c r="D174" s="911" t="s">
        <v>78</v>
      </c>
      <c r="E174" s="2435" t="s">
        <v>2811</v>
      </c>
      <c r="F174" s="2434"/>
    </row>
    <row r="175" spans="2:7" ht="36.75" customHeight="1" thickBot="1" x14ac:dyDescent="0.25">
      <c r="B175" s="2442"/>
      <c r="C175" s="2486"/>
      <c r="D175" s="942" t="s">
        <v>2808</v>
      </c>
      <c r="E175" s="2436"/>
    </row>
    <row r="176" spans="2:7" ht="30" customHeight="1" thickBot="1" x14ac:dyDescent="0.25">
      <c r="B176" s="924" t="s">
        <v>698</v>
      </c>
      <c r="C176" s="2449" t="s">
        <v>2778</v>
      </c>
      <c r="D176" s="2449"/>
      <c r="E176" s="2443"/>
    </row>
    <row r="177" spans="2:5" ht="30" customHeight="1" thickBot="1" x14ac:dyDescent="0.25">
      <c r="B177" s="925" t="s">
        <v>2761</v>
      </c>
      <c r="C177" s="2450" t="s">
        <v>2778</v>
      </c>
      <c r="D177" s="2450"/>
      <c r="E177" s="2451"/>
    </row>
    <row r="178" spans="2:5" ht="30" customHeight="1" thickBot="1" x14ac:dyDescent="0.25">
      <c r="B178" s="928" t="s">
        <v>50</v>
      </c>
      <c r="C178" s="2452" t="s">
        <v>2821</v>
      </c>
      <c r="D178" s="2449"/>
      <c r="E178" s="2443"/>
    </row>
    <row r="179" spans="2:5" ht="15" thickBot="1" x14ac:dyDescent="0.25"/>
    <row r="180" spans="2:5" ht="16.5" thickBot="1" x14ac:dyDescent="0.25">
      <c r="B180" s="2437" t="s">
        <v>2812</v>
      </c>
      <c r="C180" s="2437"/>
      <c r="D180" s="2437"/>
      <c r="E180" s="2437"/>
    </row>
    <row r="181" spans="2:5" ht="15" thickBot="1" x14ac:dyDescent="0.25">
      <c r="B181" s="923" t="s">
        <v>2756</v>
      </c>
      <c r="C181" s="2453" t="s">
        <v>2758</v>
      </c>
      <c r="D181" s="2454"/>
      <c r="E181" s="923" t="s">
        <v>2757</v>
      </c>
    </row>
    <row r="182" spans="2:5" ht="16.5" thickBot="1" x14ac:dyDescent="0.25">
      <c r="B182" s="926" t="s">
        <v>49</v>
      </c>
      <c r="C182" s="2455" t="s">
        <v>2813</v>
      </c>
      <c r="D182" s="2455"/>
      <c r="E182" s="2455"/>
    </row>
    <row r="183" spans="2:5" ht="16.5" customHeight="1" thickBot="1" x14ac:dyDescent="0.25">
      <c r="B183" s="926" t="s">
        <v>698</v>
      </c>
      <c r="C183" s="2455" t="s">
        <v>2814</v>
      </c>
      <c r="D183" s="2455"/>
      <c r="E183" s="2455"/>
    </row>
    <row r="184" spans="2:5" ht="16.5" customHeight="1" thickBot="1" x14ac:dyDescent="0.25">
      <c r="B184" s="926" t="s">
        <v>2761</v>
      </c>
      <c r="C184" s="2455" t="s">
        <v>2815</v>
      </c>
      <c r="D184" s="2455"/>
      <c r="E184" s="2455"/>
    </row>
    <row r="185" spans="2:5" ht="16.5" thickBot="1" x14ac:dyDescent="0.25">
      <c r="B185" s="926" t="s">
        <v>50</v>
      </c>
      <c r="C185" s="2455" t="s">
        <v>2816</v>
      </c>
      <c r="D185" s="2455"/>
      <c r="E185" s="2455"/>
    </row>
    <row r="186" spans="2:5" ht="15" thickBot="1" x14ac:dyDescent="0.25"/>
    <row r="187" spans="2:5" ht="16.5" thickBot="1" x14ac:dyDescent="0.25">
      <c r="B187" s="2437" t="s">
        <v>2822</v>
      </c>
      <c r="C187" s="2437"/>
      <c r="D187" s="2437"/>
      <c r="E187" s="2437"/>
    </row>
    <row r="188" spans="2:5" ht="15" thickBot="1" x14ac:dyDescent="0.25">
      <c r="B188" s="923" t="s">
        <v>2756</v>
      </c>
      <c r="C188" s="2453" t="s">
        <v>2758</v>
      </c>
      <c r="D188" s="2454"/>
      <c r="E188" s="923" t="s">
        <v>2757</v>
      </c>
    </row>
    <row r="189" spans="2:5" ht="15" customHeight="1" thickBot="1" x14ac:dyDescent="0.25">
      <c r="B189" s="2440" t="s">
        <v>49</v>
      </c>
      <c r="C189" s="2443" t="s">
        <v>2818</v>
      </c>
      <c r="D189" s="2443"/>
      <c r="E189" s="2444"/>
    </row>
    <row r="190" spans="2:5" ht="15" customHeight="1" x14ac:dyDescent="0.2">
      <c r="B190" s="2441"/>
      <c r="C190" s="2459" t="s">
        <v>2770</v>
      </c>
      <c r="D190" s="2460"/>
      <c r="E190" s="2461"/>
    </row>
    <row r="191" spans="2:5" ht="34.5" thickBot="1" x14ac:dyDescent="0.25">
      <c r="B191" s="2442"/>
      <c r="C191" s="937"/>
      <c r="D191" s="911" t="s">
        <v>2832</v>
      </c>
      <c r="E191" s="936" t="s">
        <v>2819</v>
      </c>
    </row>
    <row r="192" spans="2:5" ht="15" customHeight="1" thickBot="1" x14ac:dyDescent="0.25">
      <c r="B192" s="935"/>
      <c r="C192" s="2459" t="s">
        <v>2770</v>
      </c>
      <c r="D192" s="2460"/>
      <c r="E192" s="2461"/>
    </row>
    <row r="193" spans="2:5" ht="15" customHeight="1" thickBot="1" x14ac:dyDescent="0.25">
      <c r="B193" s="935"/>
      <c r="C193" s="937"/>
      <c r="D193" s="2462" t="s">
        <v>2833</v>
      </c>
      <c r="E193" s="2463"/>
    </row>
    <row r="194" spans="2:5" ht="30" customHeight="1" thickBot="1" x14ac:dyDescent="0.25">
      <c r="B194" s="924" t="s">
        <v>698</v>
      </c>
      <c r="C194" s="2449" t="s">
        <v>2778</v>
      </c>
      <c r="D194" s="2449"/>
      <c r="E194" s="2443"/>
    </row>
    <row r="195" spans="2:5" ht="30" customHeight="1" thickBot="1" x14ac:dyDescent="0.25">
      <c r="B195" s="925" t="s">
        <v>2761</v>
      </c>
      <c r="C195" s="2450" t="s">
        <v>2778</v>
      </c>
      <c r="D195" s="2450"/>
      <c r="E195" s="2451"/>
    </row>
    <row r="196" spans="2:5" ht="30" customHeight="1" thickBot="1" x14ac:dyDescent="0.25">
      <c r="B196" s="928" t="s">
        <v>50</v>
      </c>
      <c r="C196" s="2452" t="s">
        <v>2824</v>
      </c>
      <c r="D196" s="2449"/>
      <c r="E196" s="2443"/>
    </row>
    <row r="197" spans="2:5" ht="15" thickBot="1" x14ac:dyDescent="0.25"/>
    <row r="198" spans="2:5" ht="16.5" thickBot="1" x14ac:dyDescent="0.25">
      <c r="B198" s="2437" t="s">
        <v>2823</v>
      </c>
      <c r="C198" s="2437"/>
      <c r="D198" s="2437"/>
      <c r="E198" s="2437"/>
    </row>
    <row r="199" spans="2:5" ht="15" thickBot="1" x14ac:dyDescent="0.25">
      <c r="B199" s="923" t="s">
        <v>2756</v>
      </c>
      <c r="C199" s="2453" t="s">
        <v>2758</v>
      </c>
      <c r="D199" s="2454"/>
      <c r="E199" s="923" t="s">
        <v>2757</v>
      </c>
    </row>
    <row r="200" spans="2:5" ht="15" thickBot="1" x14ac:dyDescent="0.25">
      <c r="B200" s="2440" t="s">
        <v>49</v>
      </c>
      <c r="C200" s="2443" t="s">
        <v>2834</v>
      </c>
      <c r="D200" s="2443"/>
      <c r="E200" s="2444"/>
    </row>
    <row r="201" spans="2:5" ht="15" customHeight="1" x14ac:dyDescent="0.2">
      <c r="B201" s="2441"/>
      <c r="C201" s="2459" t="s">
        <v>2770</v>
      </c>
      <c r="D201" s="2460"/>
      <c r="E201" s="2461"/>
    </row>
    <row r="202" spans="2:5" ht="34.5" thickBot="1" x14ac:dyDescent="0.25">
      <c r="B202" s="2442"/>
      <c r="C202" s="937"/>
      <c r="D202" s="911" t="s">
        <v>2771</v>
      </c>
      <c r="E202" s="936" t="s">
        <v>2819</v>
      </c>
    </row>
    <row r="203" spans="2:5" ht="15" customHeight="1" thickBot="1" x14ac:dyDescent="0.25">
      <c r="B203" s="935"/>
      <c r="C203" s="2459" t="s">
        <v>2770</v>
      </c>
      <c r="D203" s="2460"/>
      <c r="E203" s="2461"/>
    </row>
    <row r="204" spans="2:5" ht="15" customHeight="1" thickBot="1" x14ac:dyDescent="0.25">
      <c r="B204" s="935"/>
      <c r="C204" s="937"/>
      <c r="D204" s="2462" t="s">
        <v>2833</v>
      </c>
      <c r="E204" s="2463"/>
    </row>
    <row r="205" spans="2:5" ht="16.5" thickBot="1" x14ac:dyDescent="0.25">
      <c r="B205" s="924" t="s">
        <v>698</v>
      </c>
      <c r="C205" s="2449" t="s">
        <v>2778</v>
      </c>
      <c r="D205" s="2449"/>
      <c r="E205" s="2443"/>
    </row>
    <row r="206" spans="2:5" ht="16.5" thickBot="1" x14ac:dyDescent="0.25">
      <c r="B206" s="925" t="s">
        <v>2761</v>
      </c>
      <c r="C206" s="2450" t="s">
        <v>2778</v>
      </c>
      <c r="D206" s="2450"/>
      <c r="E206" s="2451"/>
    </row>
    <row r="207" spans="2:5" ht="16.5" thickBot="1" x14ac:dyDescent="0.25">
      <c r="B207" s="928" t="s">
        <v>50</v>
      </c>
      <c r="C207" s="2452" t="s">
        <v>2825</v>
      </c>
      <c r="D207" s="2449"/>
      <c r="E207" s="2443"/>
    </row>
    <row r="208" spans="2:5" ht="15" thickBot="1" x14ac:dyDescent="0.25"/>
    <row r="209" spans="2:15" ht="16.5" thickBot="1" x14ac:dyDescent="0.25">
      <c r="B209" s="2437" t="s">
        <v>2817</v>
      </c>
      <c r="C209" s="2437"/>
      <c r="D209" s="2437"/>
      <c r="E209" s="2437"/>
    </row>
    <row r="210" spans="2:15" ht="15" thickBot="1" x14ac:dyDescent="0.25">
      <c r="B210" s="923" t="s">
        <v>2756</v>
      </c>
      <c r="C210" s="2453" t="s">
        <v>2758</v>
      </c>
      <c r="D210" s="2454"/>
      <c r="E210" s="923" t="s">
        <v>2757</v>
      </c>
    </row>
    <row r="211" spans="2:15" ht="16.5" thickBot="1" x14ac:dyDescent="0.25">
      <c r="B211" s="932" t="s">
        <v>49</v>
      </c>
      <c r="C211" s="2443" t="s">
        <v>2826</v>
      </c>
      <c r="D211" s="2443"/>
      <c r="E211" s="2444"/>
    </row>
    <row r="212" spans="2:15" ht="16.5" customHeight="1" thickBot="1" x14ac:dyDescent="0.25">
      <c r="B212" s="924" t="s">
        <v>698</v>
      </c>
      <c r="C212" s="2443" t="s">
        <v>2827</v>
      </c>
      <c r="D212" s="2443"/>
      <c r="E212" s="2444"/>
    </row>
    <row r="213" spans="2:15" ht="16.5" customHeight="1" thickBot="1" x14ac:dyDescent="0.25">
      <c r="B213" s="925" t="s">
        <v>2761</v>
      </c>
      <c r="C213" s="2443" t="s">
        <v>2828</v>
      </c>
      <c r="D213" s="2443"/>
      <c r="E213" s="2444"/>
    </row>
    <row r="214" spans="2:15" ht="16.5" thickBot="1" x14ac:dyDescent="0.25">
      <c r="B214" s="928" t="s">
        <v>50</v>
      </c>
      <c r="C214" s="2452" t="s">
        <v>2820</v>
      </c>
      <c r="D214" s="2449"/>
      <c r="E214" s="2443"/>
    </row>
    <row r="215" spans="2:15" ht="15" thickBot="1" x14ac:dyDescent="0.25"/>
    <row r="216" spans="2:15" ht="16.5" thickBot="1" x14ac:dyDescent="0.25">
      <c r="B216" s="2437" t="s">
        <v>2829</v>
      </c>
      <c r="C216" s="2437"/>
      <c r="D216" s="2437"/>
      <c r="E216" s="2437"/>
    </row>
    <row r="217" spans="2:15" ht="15.75" thickBot="1" x14ac:dyDescent="0.3">
      <c r="B217" s="923" t="s">
        <v>2756</v>
      </c>
      <c r="C217" s="2453" t="s">
        <v>2758</v>
      </c>
      <c r="D217" s="2454"/>
      <c r="E217" s="923" t="s">
        <v>2757</v>
      </c>
      <c r="F217" s="938"/>
      <c r="G217"/>
    </row>
    <row r="218" spans="2:15" s="938" customFormat="1" ht="49.5" customHeight="1" x14ac:dyDescent="0.25">
      <c r="B218" s="2440" t="s">
        <v>2761</v>
      </c>
      <c r="C218" s="2447" t="s">
        <v>3322</v>
      </c>
      <c r="D218" s="2448"/>
      <c r="E218" s="2458" t="s">
        <v>3456</v>
      </c>
      <c r="G218"/>
      <c r="H218"/>
      <c r="I218"/>
      <c r="J218"/>
      <c r="K218" s="939"/>
      <c r="L218" s="939"/>
      <c r="M218" s="939"/>
      <c r="N218" s="939"/>
      <c r="O218" s="939"/>
    </row>
    <row r="219" spans="2:15" s="938" customFormat="1" ht="48" customHeight="1" thickBot="1" x14ac:dyDescent="0.3">
      <c r="B219" s="2441"/>
      <c r="C219" s="2464" t="s">
        <v>2831</v>
      </c>
      <c r="D219" s="2465"/>
      <c r="E219" s="2436"/>
      <c r="F219" s="74"/>
      <c r="G219" s="74"/>
      <c r="H219"/>
      <c r="I219"/>
      <c r="J219"/>
      <c r="K219" s="939"/>
      <c r="L219" s="939"/>
      <c r="M219" s="939"/>
      <c r="N219" s="939"/>
      <c r="O219" s="939"/>
    </row>
    <row r="220" spans="2:15" ht="27.75" customHeight="1" thickBot="1" x14ac:dyDescent="0.25">
      <c r="B220" s="2442"/>
      <c r="C220" s="2444" t="s">
        <v>2830</v>
      </c>
      <c r="D220" s="2443"/>
      <c r="E220" s="2444"/>
    </row>
    <row r="222" spans="2:15" ht="15" thickBot="1" x14ac:dyDescent="0.25"/>
    <row r="223" spans="2:15" ht="16.5" thickBot="1" x14ac:dyDescent="0.25">
      <c r="B223" s="2514" t="s">
        <v>2837</v>
      </c>
      <c r="C223" s="2514"/>
      <c r="D223" s="2514"/>
      <c r="E223" s="2514"/>
    </row>
    <row r="224" spans="2:15" ht="29.25" customHeight="1" thickBot="1" x14ac:dyDescent="0.25">
      <c r="B224" s="2517" t="s">
        <v>2838</v>
      </c>
      <c r="C224" s="2518"/>
      <c r="D224" s="2518"/>
      <c r="E224" s="2519"/>
    </row>
  </sheetData>
  <sheetProtection algorithmName="SHA-512" hashValue="W5l3Gr01Af/0sZOYIRUuldWAmI5UYQqTXp8BxR1Vt05LcY2tXAeODm0slcNe0DjEOqbfqlW7NCBGmtkTrL5Xpg==" saltValue="RCpfC8tT9JBUYOBIE/e2+A==" spinCount="100000" sheet="1" objects="1" scenarios="1"/>
  <mergeCells count="174">
    <mergeCell ref="B224:E224"/>
    <mergeCell ref="C113:E113"/>
    <mergeCell ref="D121:E121"/>
    <mergeCell ref="E122:E123"/>
    <mergeCell ref="C162:E162"/>
    <mergeCell ref="B139:E139"/>
    <mergeCell ref="B141:B144"/>
    <mergeCell ref="C141:E141"/>
    <mergeCell ref="C147:E147"/>
    <mergeCell ref="B151:B154"/>
    <mergeCell ref="C142:D142"/>
    <mergeCell ref="C143:E143"/>
    <mergeCell ref="C144:E144"/>
    <mergeCell ref="C145:E145"/>
    <mergeCell ref="C146:E146"/>
    <mergeCell ref="C153:D153"/>
    <mergeCell ref="B216:E216"/>
    <mergeCell ref="C217:D217"/>
    <mergeCell ref="C220:E220"/>
    <mergeCell ref="C207:E207"/>
    <mergeCell ref="C190:E190"/>
    <mergeCell ref="C201:E201"/>
    <mergeCell ref="B209:E209"/>
    <mergeCell ref="C219:D219"/>
    <mergeCell ref="B223:E223"/>
    <mergeCell ref="D204:E204"/>
    <mergeCell ref="E170:E171"/>
    <mergeCell ref="D117:E117"/>
    <mergeCell ref="C172:E172"/>
    <mergeCell ref="C173:C175"/>
    <mergeCell ref="E133:E134"/>
    <mergeCell ref="C161:E161"/>
    <mergeCell ref="C164:E164"/>
    <mergeCell ref="B149:E149"/>
    <mergeCell ref="C150:D150"/>
    <mergeCell ref="C156:E156"/>
    <mergeCell ref="C152:E152"/>
    <mergeCell ref="C195:E195"/>
    <mergeCell ref="C196:E196"/>
    <mergeCell ref="B198:E198"/>
    <mergeCell ref="C214:E214"/>
    <mergeCell ref="C210:D210"/>
    <mergeCell ref="C211:E211"/>
    <mergeCell ref="C212:E212"/>
    <mergeCell ref="C194:E194"/>
    <mergeCell ref="B200:B202"/>
    <mergeCell ref="C200:E200"/>
    <mergeCell ref="C205:E205"/>
    <mergeCell ref="C66:C67"/>
    <mergeCell ref="C114:C123"/>
    <mergeCell ref="C128:C134"/>
    <mergeCell ref="C106:E106"/>
    <mergeCell ref="C92:E92"/>
    <mergeCell ref="C77:E77"/>
    <mergeCell ref="C78:E78"/>
    <mergeCell ref="C79:E79"/>
    <mergeCell ref="C96:D96"/>
    <mergeCell ref="C97:E97"/>
    <mergeCell ref="C124:E124"/>
    <mergeCell ref="C98:C100"/>
    <mergeCell ref="C104:E104"/>
    <mergeCell ref="C105:E105"/>
    <mergeCell ref="C91:E91"/>
    <mergeCell ref="C102:C103"/>
    <mergeCell ref="C112:D112"/>
    <mergeCell ref="C126:D126"/>
    <mergeCell ref="B27:E27"/>
    <mergeCell ref="C125:D125"/>
    <mergeCell ref="C84:E84"/>
    <mergeCell ref="B81:E81"/>
    <mergeCell ref="C82:D82"/>
    <mergeCell ref="C83:E83"/>
    <mergeCell ref="C213:E213"/>
    <mergeCell ref="B9:E9"/>
    <mergeCell ref="E115:E116"/>
    <mergeCell ref="C151:E151"/>
    <mergeCell ref="C203:E203"/>
    <mergeCell ref="B56:C56"/>
    <mergeCell ref="B60:E60"/>
    <mergeCell ref="C61:D61"/>
    <mergeCell ref="B62:B76"/>
    <mergeCell ref="C62:E62"/>
    <mergeCell ref="C93:E93"/>
    <mergeCell ref="C101:E101"/>
    <mergeCell ref="C85:E85"/>
    <mergeCell ref="C63:C64"/>
    <mergeCell ref="C65:E65"/>
    <mergeCell ref="C75:C76"/>
    <mergeCell ref="E129:E130"/>
    <mergeCell ref="D131:E131"/>
    <mergeCell ref="B28:E28"/>
    <mergeCell ref="B97:B103"/>
    <mergeCell ref="B22:E22"/>
    <mergeCell ref="B23:E23"/>
    <mergeCell ref="B24:E24"/>
    <mergeCell ref="B54:E54"/>
    <mergeCell ref="B3:E3"/>
    <mergeCell ref="C110:E110"/>
    <mergeCell ref="B7:F7"/>
    <mergeCell ref="B95:E95"/>
    <mergeCell ref="B10:E10"/>
    <mergeCell ref="B11:E11"/>
    <mergeCell ref="B12:E12"/>
    <mergeCell ref="B14:E14"/>
    <mergeCell ref="B13:E13"/>
    <mergeCell ref="B15:E15"/>
    <mergeCell ref="B16:E16"/>
    <mergeCell ref="B18:E18"/>
    <mergeCell ref="B19:E19"/>
    <mergeCell ref="B17:E17"/>
    <mergeCell ref="B20:E20"/>
    <mergeCell ref="B21:E21"/>
    <mergeCell ref="B26:E26"/>
    <mergeCell ref="B8:E8"/>
    <mergeCell ref="F95:F96"/>
    <mergeCell ref="B52:L52"/>
    <mergeCell ref="B25:E25"/>
    <mergeCell ref="B30:G51"/>
    <mergeCell ref="G7:H7"/>
    <mergeCell ref="B58:E58"/>
    <mergeCell ref="C206:E206"/>
    <mergeCell ref="B187:E187"/>
    <mergeCell ref="C188:D188"/>
    <mergeCell ref="C189:E189"/>
    <mergeCell ref="C74:E74"/>
    <mergeCell ref="C68:E68"/>
    <mergeCell ref="C69:C70"/>
    <mergeCell ref="C71:E71"/>
    <mergeCell ref="C72:C73"/>
    <mergeCell ref="C109:D109"/>
    <mergeCell ref="B108:E108"/>
    <mergeCell ref="C163:E163"/>
    <mergeCell ref="C127:E127"/>
    <mergeCell ref="C86:E86"/>
    <mergeCell ref="B88:E88"/>
    <mergeCell ref="C89:D89"/>
    <mergeCell ref="C90:E90"/>
    <mergeCell ref="C136:E136"/>
    <mergeCell ref="C140:D140"/>
    <mergeCell ref="E119:E120"/>
    <mergeCell ref="C111:D111"/>
    <mergeCell ref="B110:B134"/>
    <mergeCell ref="E218:E219"/>
    <mergeCell ref="B218:B220"/>
    <mergeCell ref="C192:E192"/>
    <mergeCell ref="D193:E193"/>
    <mergeCell ref="B159:E159"/>
    <mergeCell ref="C160:D160"/>
    <mergeCell ref="C155:E155"/>
    <mergeCell ref="C137:E137"/>
    <mergeCell ref="C157:E157"/>
    <mergeCell ref="C135:E135"/>
    <mergeCell ref="E153:E154"/>
    <mergeCell ref="C154:D154"/>
    <mergeCell ref="F169:F170"/>
    <mergeCell ref="E174:E175"/>
    <mergeCell ref="F173:F174"/>
    <mergeCell ref="B166:E166"/>
    <mergeCell ref="C167:D167"/>
    <mergeCell ref="B168:B175"/>
    <mergeCell ref="C168:E168"/>
    <mergeCell ref="C169:C171"/>
    <mergeCell ref="C218:D218"/>
    <mergeCell ref="B189:B191"/>
    <mergeCell ref="C176:E176"/>
    <mergeCell ref="C177:E177"/>
    <mergeCell ref="C178:E178"/>
    <mergeCell ref="B180:E180"/>
    <mergeCell ref="C181:D181"/>
    <mergeCell ref="C182:E182"/>
    <mergeCell ref="C183:E183"/>
    <mergeCell ref="C184:E184"/>
    <mergeCell ref="C185:E185"/>
    <mergeCell ref="C199:D199"/>
  </mergeCells>
  <hyperlinks>
    <hyperlink ref="G7" location="Inhalt!A1" display="Zurück zum Inhaltsverzeichnis" xr:uid="{00000000-0004-0000-4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741E-C693-41E7-B8D5-888DF75B6499}">
  <dimension ref="A1:Y40"/>
  <sheetViews>
    <sheetView workbookViewId="0"/>
  </sheetViews>
  <sheetFormatPr baseColWidth="10" defaultColWidth="9" defaultRowHeight="14.25" x14ac:dyDescent="0.2"/>
  <cols>
    <col min="1" max="1" width="2.85546875" style="74" customWidth="1"/>
    <col min="2" max="2" width="13.7109375" style="74" customWidth="1"/>
    <col min="3" max="3" width="8.28515625" style="74" customWidth="1"/>
    <col min="4" max="4" width="22.42578125" style="74" customWidth="1"/>
    <col min="5" max="5" width="28.140625" style="74" customWidth="1"/>
    <col min="6" max="9" width="9" style="74" customWidth="1"/>
    <col min="10" max="16384" width="9" style="74"/>
  </cols>
  <sheetData>
    <row r="1" spans="1:25" x14ac:dyDescent="0.2">
      <c r="A1" s="268"/>
    </row>
    <row r="3" spans="1:25" ht="47.25" customHeight="1" x14ac:dyDescent="0.25">
      <c r="B3" s="1600" t="s">
        <v>2438</v>
      </c>
      <c r="C3" s="1600"/>
      <c r="D3" s="1600"/>
      <c r="E3" s="1600"/>
      <c r="F3" s="62"/>
      <c r="H3" s="62"/>
      <c r="I3" s="62"/>
      <c r="J3" s="62"/>
    </row>
    <row r="4" spans="1:25" ht="30.75" customHeight="1" x14ac:dyDescent="0.25">
      <c r="B4" s="739" t="s">
        <v>2448</v>
      </c>
      <c r="C4" s="739"/>
      <c r="D4" s="739"/>
      <c r="E4" s="739"/>
      <c r="F4" s="62"/>
      <c r="G4" s="62"/>
      <c r="H4" s="84"/>
      <c r="J4" s="85"/>
    </row>
    <row r="5" spans="1:25" ht="14.25" customHeight="1" x14ac:dyDescent="0.2">
      <c r="B5" s="84"/>
      <c r="C5" s="84"/>
      <c r="D5" s="84"/>
      <c r="E5" s="84"/>
      <c r="F5" s="6"/>
      <c r="G5" s="492" t="str">
        <f>Inhalt!$C$7</f>
        <v>V. OncoBox: N1.1.1 (231215)</v>
      </c>
      <c r="H5" s="97"/>
      <c r="J5" s="84"/>
      <c r="M5" s="83"/>
      <c r="N5" s="83"/>
      <c r="O5" s="83"/>
    </row>
    <row r="6" spans="1:25" ht="14.25" customHeight="1" x14ac:dyDescent="0.2">
      <c r="B6" s="105"/>
      <c r="C6" s="105"/>
      <c r="D6" s="105"/>
      <c r="E6" s="105"/>
      <c r="F6" s="6"/>
      <c r="G6" s="492" t="str">
        <f>Inhalt!$C$8</f>
        <v>V. Spezifikation: N1.1.1 (231215)</v>
      </c>
      <c r="H6" s="492"/>
      <c r="J6" s="84"/>
      <c r="M6" s="83"/>
      <c r="N6" s="83"/>
      <c r="O6" s="83"/>
    </row>
    <row r="7" spans="1:25" ht="49.5" customHeight="1" x14ac:dyDescent="0.2">
      <c r="B7" s="2492" t="s">
        <v>3132</v>
      </c>
      <c r="C7" s="2492"/>
      <c r="D7" s="2492"/>
      <c r="E7" s="2492"/>
      <c r="F7" s="2492"/>
      <c r="G7" s="2526" t="s">
        <v>1735</v>
      </c>
      <c r="H7" s="2526"/>
      <c r="I7" s="2526"/>
      <c r="J7" s="84"/>
      <c r="K7" s="492"/>
      <c r="L7" s="97"/>
      <c r="M7" s="83"/>
      <c r="N7" s="83"/>
      <c r="O7" s="83"/>
    </row>
    <row r="8" spans="1:25" ht="16.5" thickBot="1" x14ac:dyDescent="0.25">
      <c r="B8" s="1081"/>
      <c r="C8" s="1081"/>
      <c r="D8" s="1081"/>
      <c r="E8" s="1081"/>
      <c r="F8" s="1081"/>
      <c r="G8" s="1089"/>
      <c r="H8" s="1089"/>
      <c r="I8" s="1089"/>
      <c r="J8" s="84"/>
      <c r="K8" s="492"/>
      <c r="L8" s="97"/>
      <c r="M8" s="83"/>
      <c r="N8" s="83"/>
      <c r="O8" s="83"/>
    </row>
    <row r="9" spans="1:25" ht="15" thickBot="1" x14ac:dyDescent="0.25">
      <c r="B9" s="2497"/>
      <c r="C9" s="2497"/>
      <c r="D9" s="2497"/>
      <c r="E9" s="2498"/>
      <c r="F9" s="2523" t="s">
        <v>3086</v>
      </c>
      <c r="G9" s="2524"/>
      <c r="H9" s="2524"/>
      <c r="I9" s="2524"/>
      <c r="J9" s="2525"/>
      <c r="K9" s="2523" t="s">
        <v>3085</v>
      </c>
      <c r="L9" s="2524"/>
      <c r="M9" s="2524"/>
      <c r="N9" s="2524"/>
      <c r="O9" s="2525"/>
      <c r="P9" s="2523" t="s">
        <v>3084</v>
      </c>
      <c r="Q9" s="2524"/>
      <c r="R9" s="2524"/>
      <c r="S9" s="2524"/>
      <c r="T9" s="2525"/>
      <c r="U9" s="2523" t="s">
        <v>3083</v>
      </c>
      <c r="V9" s="2524"/>
      <c r="W9" s="2524"/>
      <c r="X9" s="2524"/>
      <c r="Y9" s="2525"/>
    </row>
    <row r="10" spans="1:25" x14ac:dyDescent="0.2">
      <c r="B10" s="2498"/>
      <c r="C10" s="2499"/>
      <c r="D10" s="2499"/>
      <c r="E10" s="2500"/>
      <c r="F10" s="1074" t="s">
        <v>3017</v>
      </c>
      <c r="G10" s="1075" t="s">
        <v>3018</v>
      </c>
      <c r="H10" s="1075" t="s">
        <v>3019</v>
      </c>
      <c r="I10" s="1075" t="s">
        <v>3020</v>
      </c>
      <c r="J10" s="1076" t="s">
        <v>1235</v>
      </c>
      <c r="K10" s="1074" t="s">
        <v>3017</v>
      </c>
      <c r="L10" s="1075" t="s">
        <v>3018</v>
      </c>
      <c r="M10" s="1075" t="s">
        <v>3019</v>
      </c>
      <c r="N10" s="1075" t="s">
        <v>3020</v>
      </c>
      <c r="O10" s="1076" t="s">
        <v>1235</v>
      </c>
      <c r="P10" s="1074" t="s">
        <v>3017</v>
      </c>
      <c r="Q10" s="1075" t="s">
        <v>3018</v>
      </c>
      <c r="R10" s="1075" t="s">
        <v>3019</v>
      </c>
      <c r="S10" s="1075" t="s">
        <v>3020</v>
      </c>
      <c r="T10" s="1076" t="s">
        <v>1235</v>
      </c>
      <c r="U10" s="1074" t="s">
        <v>3017</v>
      </c>
      <c r="V10" s="1075" t="s">
        <v>3018</v>
      </c>
      <c r="W10" s="1075" t="s">
        <v>3019</v>
      </c>
      <c r="X10" s="1075" t="s">
        <v>3020</v>
      </c>
      <c r="Y10" s="1076" t="s">
        <v>1235</v>
      </c>
    </row>
    <row r="11" spans="1:25" x14ac:dyDescent="0.2">
      <c r="B11" s="2488" t="s">
        <v>3453</v>
      </c>
      <c r="C11" s="2470"/>
      <c r="D11" s="2470"/>
      <c r="E11" s="2471"/>
      <c r="F11" s="1058">
        <v>0</v>
      </c>
      <c r="G11" s="1059">
        <v>0</v>
      </c>
      <c r="H11" s="1059">
        <v>0</v>
      </c>
      <c r="I11" s="1059">
        <v>19</v>
      </c>
      <c r="J11" s="1057">
        <f>SUM(F11:I11)</f>
        <v>19</v>
      </c>
      <c r="K11" s="1058">
        <v>19</v>
      </c>
      <c r="L11" s="1059">
        <v>23</v>
      </c>
      <c r="M11" s="1059">
        <v>13</v>
      </c>
      <c r="N11" s="1059">
        <v>21</v>
      </c>
      <c r="O11" s="1057">
        <f>SUM(K11:N11)</f>
        <v>76</v>
      </c>
      <c r="P11" s="1058">
        <v>14</v>
      </c>
      <c r="Q11" s="1059">
        <v>22</v>
      </c>
      <c r="R11" s="1059">
        <v>12</v>
      </c>
      <c r="S11" s="1059">
        <v>13</v>
      </c>
      <c r="T11" s="1057">
        <f>SUM(P11:S11)</f>
        <v>61</v>
      </c>
      <c r="U11" s="1058">
        <v>9</v>
      </c>
      <c r="V11" s="1059">
        <v>1</v>
      </c>
      <c r="W11" s="1059">
        <v>0</v>
      </c>
      <c r="X11" s="1059">
        <v>0</v>
      </c>
      <c r="Y11" s="1057">
        <f>SUM(U11:X11)</f>
        <v>10</v>
      </c>
    </row>
    <row r="12" spans="1:25" x14ac:dyDescent="0.2">
      <c r="B12" s="2469" t="s">
        <v>2754</v>
      </c>
      <c r="C12" s="2470"/>
      <c r="D12" s="2470"/>
      <c r="E12" s="2471"/>
      <c r="F12" s="1058">
        <v>0</v>
      </c>
      <c r="G12" s="1059">
        <v>0</v>
      </c>
      <c r="H12" s="1059">
        <v>0</v>
      </c>
      <c r="I12" s="1059">
        <v>0</v>
      </c>
      <c r="J12" s="1057">
        <f>SUM(F12:I12)</f>
        <v>0</v>
      </c>
      <c r="K12" s="1058">
        <v>0</v>
      </c>
      <c r="L12" s="1059">
        <v>0</v>
      </c>
      <c r="M12" s="1059">
        <v>0</v>
      </c>
      <c r="N12" s="1059">
        <v>1</v>
      </c>
      <c r="O12" s="1057">
        <f>SUM(K12:N12)</f>
        <v>1</v>
      </c>
      <c r="P12" s="1058">
        <v>0</v>
      </c>
      <c r="Q12" s="1059">
        <v>0</v>
      </c>
      <c r="R12" s="1059">
        <v>0</v>
      </c>
      <c r="S12" s="1059">
        <v>0</v>
      </c>
      <c r="T12" s="1057">
        <f>SUM(P12:S12)</f>
        <v>0</v>
      </c>
      <c r="U12" s="1058">
        <v>0</v>
      </c>
      <c r="V12" s="1059">
        <v>0</v>
      </c>
      <c r="W12" s="1059">
        <v>0</v>
      </c>
      <c r="X12" s="1059">
        <v>0</v>
      </c>
      <c r="Y12" s="1057">
        <f>SUM(U12:X12)</f>
        <v>0</v>
      </c>
    </row>
    <row r="13" spans="1:25" x14ac:dyDescent="0.2">
      <c r="B13" s="2469" t="s">
        <v>2749</v>
      </c>
      <c r="C13" s="2470"/>
      <c r="D13" s="2470"/>
      <c r="E13" s="2471"/>
      <c r="F13" s="1058">
        <v>0</v>
      </c>
      <c r="G13" s="1059">
        <v>0</v>
      </c>
      <c r="H13" s="1059">
        <v>0</v>
      </c>
      <c r="I13" s="1059">
        <v>18</v>
      </c>
      <c r="J13" s="1057">
        <f>SUM(F13:I13)</f>
        <v>18</v>
      </c>
      <c r="K13" s="1058">
        <v>5</v>
      </c>
      <c r="L13" s="1059">
        <v>8</v>
      </c>
      <c r="M13" s="1059">
        <v>5</v>
      </c>
      <c r="N13" s="1059">
        <v>7</v>
      </c>
      <c r="O13" s="1057">
        <f>SUM(K13:N13)</f>
        <v>25</v>
      </c>
      <c r="P13" s="1058">
        <v>12</v>
      </c>
      <c r="Q13" s="1059">
        <v>20</v>
      </c>
      <c r="R13" s="1059">
        <v>11</v>
      </c>
      <c r="S13" s="1059">
        <v>13</v>
      </c>
      <c r="T13" s="1057">
        <f>SUM(P13:S13)</f>
        <v>56</v>
      </c>
      <c r="U13" s="1058">
        <v>9</v>
      </c>
      <c r="V13" s="1059">
        <v>0</v>
      </c>
      <c r="W13" s="1059">
        <v>0</v>
      </c>
      <c r="X13" s="1059">
        <v>0</v>
      </c>
      <c r="Y13" s="1057">
        <f>SUM(U13:X13)</f>
        <v>9</v>
      </c>
    </row>
    <row r="14" spans="1:25" x14ac:dyDescent="0.2">
      <c r="B14" s="1071" t="s">
        <v>2755</v>
      </c>
      <c r="C14" s="1072"/>
      <c r="D14" s="1072"/>
      <c r="E14" s="1073"/>
      <c r="F14" s="1058">
        <v>0</v>
      </c>
      <c r="G14" s="1059">
        <v>0</v>
      </c>
      <c r="H14" s="1059">
        <v>0</v>
      </c>
      <c r="I14" s="1059">
        <v>1</v>
      </c>
      <c r="J14" s="1057">
        <f>SUM(F14:I14)</f>
        <v>1</v>
      </c>
      <c r="K14" s="1058">
        <v>14</v>
      </c>
      <c r="L14" s="1059">
        <v>15</v>
      </c>
      <c r="M14" s="1059">
        <v>8</v>
      </c>
      <c r="N14" s="1059">
        <v>13</v>
      </c>
      <c r="O14" s="1057">
        <f>SUM(K14:N14)</f>
        <v>50</v>
      </c>
      <c r="P14" s="1058">
        <v>2</v>
      </c>
      <c r="Q14" s="1059">
        <v>2</v>
      </c>
      <c r="R14" s="1059">
        <v>1</v>
      </c>
      <c r="S14" s="1059">
        <v>0</v>
      </c>
      <c r="T14" s="1057">
        <f>SUM(P14:S14)</f>
        <v>5</v>
      </c>
      <c r="U14" s="1058">
        <v>0</v>
      </c>
      <c r="V14" s="1059">
        <v>1</v>
      </c>
      <c r="W14" s="1059">
        <v>0</v>
      </c>
      <c r="X14" s="1059">
        <v>0</v>
      </c>
      <c r="Y14" s="1057">
        <f>SUM(U14:X14)</f>
        <v>1</v>
      </c>
    </row>
    <row r="15" spans="1:25" ht="15" thickBot="1" x14ac:dyDescent="0.25">
      <c r="B15" s="1071" t="s">
        <v>2750</v>
      </c>
      <c r="C15" s="1077"/>
      <c r="D15" s="1077"/>
      <c r="E15" s="1078"/>
      <c r="F15" s="1060" t="str">
        <f t="shared" ref="F15:Y15" si="0">IF(AND(F11=0,F14=0),"n.d.",F14/F11)</f>
        <v>n.d.</v>
      </c>
      <c r="G15" s="1061" t="str">
        <f t="shared" si="0"/>
        <v>n.d.</v>
      </c>
      <c r="H15" s="1061" t="str">
        <f t="shared" si="0"/>
        <v>n.d.</v>
      </c>
      <c r="I15" s="1061">
        <f t="shared" si="0"/>
        <v>5.2631578947368418E-2</v>
      </c>
      <c r="J15" s="1062">
        <f t="shared" si="0"/>
        <v>5.2631578947368418E-2</v>
      </c>
      <c r="K15" s="1060">
        <f t="shared" si="0"/>
        <v>0.73684210526315785</v>
      </c>
      <c r="L15" s="1061">
        <f t="shared" si="0"/>
        <v>0.65217391304347827</v>
      </c>
      <c r="M15" s="1061">
        <f t="shared" si="0"/>
        <v>0.61538461538461542</v>
      </c>
      <c r="N15" s="1061">
        <f t="shared" si="0"/>
        <v>0.61904761904761907</v>
      </c>
      <c r="O15" s="1062">
        <f t="shared" si="0"/>
        <v>0.65789473684210531</v>
      </c>
      <c r="P15" s="1060">
        <f t="shared" si="0"/>
        <v>0.14285714285714285</v>
      </c>
      <c r="Q15" s="1061">
        <f t="shared" si="0"/>
        <v>9.0909090909090912E-2</v>
      </c>
      <c r="R15" s="1061">
        <f t="shared" si="0"/>
        <v>8.3333333333333329E-2</v>
      </c>
      <c r="S15" s="1061">
        <f t="shared" si="0"/>
        <v>0</v>
      </c>
      <c r="T15" s="1062">
        <f t="shared" si="0"/>
        <v>8.1967213114754092E-2</v>
      </c>
      <c r="U15" s="1060">
        <f t="shared" si="0"/>
        <v>0</v>
      </c>
      <c r="V15" s="1061">
        <f t="shared" si="0"/>
        <v>1</v>
      </c>
      <c r="W15" s="1061" t="str">
        <f t="shared" si="0"/>
        <v>n.d.</v>
      </c>
      <c r="X15" s="1061" t="str">
        <f t="shared" si="0"/>
        <v>n.d.</v>
      </c>
      <c r="Y15" s="1062">
        <f t="shared" si="0"/>
        <v>0.1</v>
      </c>
    </row>
    <row r="16" spans="1:25" x14ac:dyDescent="0.2">
      <c r="B16" s="1079"/>
      <c r="C16" s="1070"/>
      <c r="D16" s="1070"/>
      <c r="E16" s="1070"/>
      <c r="F16" s="1080"/>
      <c r="G16" s="1080"/>
      <c r="H16" s="1080"/>
      <c r="I16" s="1080"/>
      <c r="J16" s="1080"/>
      <c r="K16" s="1080"/>
      <c r="L16" s="1080"/>
      <c r="M16" s="1080"/>
      <c r="N16" s="1080"/>
      <c r="O16" s="1080"/>
      <c r="P16" s="1080"/>
      <c r="Q16" s="1080"/>
      <c r="R16" s="1080"/>
      <c r="S16" s="1080"/>
      <c r="T16" s="1080"/>
      <c r="U16" s="1080"/>
      <c r="V16" s="1080"/>
      <c r="W16" s="1080"/>
      <c r="X16" s="1080"/>
      <c r="Y16" s="1080"/>
    </row>
    <row r="40" spans="2:9" ht="54" customHeight="1" x14ac:dyDescent="0.2">
      <c r="B40" s="909"/>
      <c r="C40" s="910"/>
      <c r="D40" s="910"/>
      <c r="E40" s="910"/>
      <c r="F40" s="908"/>
      <c r="G40" s="908"/>
      <c r="H40" s="908"/>
      <c r="I40" s="908"/>
    </row>
  </sheetData>
  <sheetProtection algorithmName="SHA-512" hashValue="pWFwmy6mgqqnomUmPQ3LIK/iwMDvGUCn0poaQ6SMFN7NfceBTtbIt3goGYb4mlzbLaEpcqdWmi3gVdu90Zbb4A==" saltValue="fWPEBokgptP/m9/RBj2u1g==" spinCount="100000" sheet="1" objects="1" scenarios="1"/>
  <mergeCells count="12">
    <mergeCell ref="G7:I7"/>
    <mergeCell ref="B3:E3"/>
    <mergeCell ref="B7:F7"/>
    <mergeCell ref="B9:E9"/>
    <mergeCell ref="B10:E10"/>
    <mergeCell ref="B13:E13"/>
    <mergeCell ref="B12:E12"/>
    <mergeCell ref="B11:E11"/>
    <mergeCell ref="U9:Y9"/>
    <mergeCell ref="F9:J9"/>
    <mergeCell ref="K9:O9"/>
    <mergeCell ref="P9:T9"/>
  </mergeCells>
  <hyperlinks>
    <hyperlink ref="G7" location="Inhalt!A1" display="Zurück zum Inhaltsverzeichnis" xr:uid="{5E30B717-34A4-4024-A1FF-58085C7EFCF9}"/>
  </hyperlinks>
  <pageMargins left="0.7" right="0.7" top="0.78740157499999996" bottom="0.78740157499999996"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9C6F6-15DB-4BC8-B437-8E519ED8F8FD}">
  <dimension ref="B2:Y79"/>
  <sheetViews>
    <sheetView workbookViewId="0"/>
  </sheetViews>
  <sheetFormatPr baseColWidth="10" defaultColWidth="9.140625" defaultRowHeight="12.75" x14ac:dyDescent="0.25"/>
  <cols>
    <col min="1" max="1" width="0.85546875" style="1051" customWidth="1"/>
    <col min="2" max="2" width="15.7109375" style="1051" customWidth="1"/>
    <col min="3" max="3" width="9.140625" style="1051"/>
    <col min="4" max="4" width="12.28515625" style="1051" customWidth="1"/>
    <col min="5" max="5" width="18.85546875" style="1051" customWidth="1"/>
    <col min="6" max="9" width="6.85546875" style="1051" customWidth="1"/>
    <col min="10" max="10" width="7.140625" style="1051" customWidth="1"/>
    <col min="11" max="14" width="6.85546875" style="1051" customWidth="1"/>
    <col min="15" max="15" width="7.140625" style="1051" customWidth="1"/>
    <col min="16" max="19" width="6.85546875" style="1051" customWidth="1"/>
    <col min="20" max="20" width="7.140625" style="1051" customWidth="1"/>
    <col min="21" max="16384" width="9.140625" style="1051"/>
  </cols>
  <sheetData>
    <row r="2" spans="2:15" x14ac:dyDescent="0.25">
      <c r="B2" s="1052" t="s">
        <v>3024</v>
      </c>
      <c r="C2" s="1052"/>
      <c r="D2" s="1052"/>
      <c r="E2" s="1052"/>
    </row>
    <row r="3" spans="2:15" ht="15.75" x14ac:dyDescent="0.25">
      <c r="B3" s="1053" t="s">
        <v>3013</v>
      </c>
      <c r="C3" s="1052"/>
      <c r="D3" s="1052"/>
      <c r="E3" s="1052"/>
    </row>
    <row r="6" spans="2:15" x14ac:dyDescent="0.25">
      <c r="B6" s="1051" t="s">
        <v>3014</v>
      </c>
      <c r="C6" s="2527" t="s">
        <v>3025</v>
      </c>
      <c r="D6" s="2528"/>
      <c r="E6" s="2529"/>
    </row>
    <row r="8" spans="2:15" x14ac:dyDescent="0.25">
      <c r="B8" s="1051" t="s">
        <v>725</v>
      </c>
      <c r="C8" s="2530"/>
      <c r="D8" s="2531"/>
      <c r="E8" s="2531"/>
      <c r="F8" s="2531"/>
      <c r="G8" s="2531"/>
      <c r="H8" s="2531"/>
      <c r="I8" s="2531"/>
      <c r="J8" s="2531"/>
      <c r="K8" s="2531"/>
      <c r="L8" s="2531"/>
      <c r="M8" s="2531"/>
      <c r="N8" s="2531"/>
      <c r="O8" s="2532"/>
    </row>
    <row r="10" spans="2:15" x14ac:dyDescent="0.25">
      <c r="B10" s="1051" t="s">
        <v>1228</v>
      </c>
      <c r="C10" s="2530"/>
      <c r="D10" s="2533"/>
      <c r="E10" s="2533"/>
      <c r="F10" s="2533"/>
      <c r="G10" s="2533"/>
      <c r="H10" s="2533"/>
      <c r="I10" s="2533"/>
      <c r="J10" s="2533"/>
      <c r="K10" s="2533"/>
      <c r="L10" s="2533"/>
      <c r="M10" s="2533"/>
      <c r="N10" s="2533"/>
      <c r="O10" s="2534"/>
    </row>
    <row r="13" spans="2:15" x14ac:dyDescent="0.25">
      <c r="B13" s="2535" t="s">
        <v>3015</v>
      </c>
      <c r="C13" s="2535"/>
      <c r="D13" s="2535"/>
      <c r="E13" s="2535"/>
      <c r="F13" s="2535"/>
      <c r="G13" s="2535"/>
      <c r="H13" s="2535"/>
      <c r="I13" s="2535"/>
      <c r="J13" s="2535"/>
      <c r="K13" s="2535"/>
      <c r="L13" s="2535"/>
      <c r="M13" s="2535"/>
      <c r="N13" s="2535"/>
      <c r="O13" s="2535"/>
    </row>
    <row r="14" spans="2:15" ht="13.5" thickBot="1" x14ac:dyDescent="0.3"/>
    <row r="15" spans="2:15" x14ac:dyDescent="0.25">
      <c r="B15" s="1054" t="s">
        <v>3016</v>
      </c>
      <c r="F15" s="2536" t="s">
        <v>3023</v>
      </c>
      <c r="G15" s="2537"/>
      <c r="H15" s="2537"/>
      <c r="I15" s="2537"/>
      <c r="J15" s="2538"/>
    </row>
    <row r="16" spans="2:15" ht="13.5" thickBot="1" x14ac:dyDescent="0.3">
      <c r="F16" s="1055" t="s">
        <v>3017</v>
      </c>
      <c r="G16" s="1056" t="s">
        <v>3018</v>
      </c>
      <c r="H16" s="1056" t="s">
        <v>3019</v>
      </c>
      <c r="I16" s="1056" t="s">
        <v>3020</v>
      </c>
      <c r="J16" s="1057" t="s">
        <v>1235</v>
      </c>
    </row>
    <row r="17" spans="2:25" x14ac:dyDescent="0.25">
      <c r="B17" s="2539" t="s">
        <v>3538</v>
      </c>
      <c r="C17" s="2540"/>
      <c r="D17" s="2540"/>
      <c r="E17" s="2540"/>
      <c r="F17" s="1058">
        <v>0</v>
      </c>
      <c r="G17" s="1059">
        <v>0</v>
      </c>
      <c r="H17" s="1059">
        <v>0</v>
      </c>
      <c r="I17" s="1059">
        <v>0</v>
      </c>
      <c r="J17" s="1057">
        <f>SUM(F17:I17)</f>
        <v>0</v>
      </c>
      <c r="Y17" s="1063"/>
    </row>
    <row r="18" spans="2:25" ht="24" customHeight="1" x14ac:dyDescent="0.25">
      <c r="B18" s="2541" t="s">
        <v>3021</v>
      </c>
      <c r="C18" s="2542"/>
      <c r="D18" s="2542"/>
      <c r="E18" s="2542"/>
      <c r="F18" s="1058">
        <v>0</v>
      </c>
      <c r="G18" s="1059">
        <v>0</v>
      </c>
      <c r="H18" s="1059">
        <v>0</v>
      </c>
      <c r="I18" s="1059">
        <v>0</v>
      </c>
      <c r="J18" s="1057">
        <f>SUM(F18:I18)</f>
        <v>0</v>
      </c>
    </row>
    <row r="19" spans="2:25" x14ac:dyDescent="0.25">
      <c r="B19" s="2541" t="s">
        <v>3022</v>
      </c>
      <c r="C19" s="1717"/>
      <c r="D19" s="1717"/>
      <c r="E19" s="1717"/>
      <c r="F19" s="1058">
        <v>0</v>
      </c>
      <c r="G19" s="1059">
        <v>0</v>
      </c>
      <c r="H19" s="1059">
        <v>0</v>
      </c>
      <c r="I19" s="1059">
        <v>0</v>
      </c>
      <c r="J19" s="1057">
        <f>SUM(F19:I19)</f>
        <v>0</v>
      </c>
    </row>
    <row r="20" spans="2:25" x14ac:dyDescent="0.25">
      <c r="B20" s="2543" t="s">
        <v>2755</v>
      </c>
      <c r="C20" s="2544"/>
      <c r="D20" s="2544"/>
      <c r="E20" s="2544"/>
      <c r="F20" s="1058">
        <v>0</v>
      </c>
      <c r="G20" s="1059">
        <v>0</v>
      </c>
      <c r="H20" s="1059">
        <v>0</v>
      </c>
      <c r="I20" s="1059">
        <v>0</v>
      </c>
      <c r="J20" s="1057">
        <f>SUM(F20:I20)</f>
        <v>0</v>
      </c>
    </row>
    <row r="21" spans="2:25" ht="13.5" thickBot="1" x14ac:dyDescent="0.3">
      <c r="B21" s="2545" t="s">
        <v>2750</v>
      </c>
      <c r="C21" s="2546"/>
      <c r="D21" s="2546"/>
      <c r="E21" s="2546"/>
      <c r="F21" s="1060" t="str">
        <f>IF(AND(F17=0,F20=0),"n.d.",F20/F17)</f>
        <v>n.d.</v>
      </c>
      <c r="G21" s="1061" t="str">
        <f>IF(AND(G17=0,G20=0),"n.d.",G20/G17)</f>
        <v>n.d.</v>
      </c>
      <c r="H21" s="1061" t="str">
        <f>IF(AND(H17=0,H20=0),"n.d.",H20/H17)</f>
        <v>n.d.</v>
      </c>
      <c r="I21" s="1061" t="str">
        <f>IF(AND(I17=0,I20=0),"n.d.",I20/I17)</f>
        <v>n.d.</v>
      </c>
      <c r="J21" s="1062" t="str">
        <f>IF(AND(J17=0,J20=0),"n.d.",J20/J17)</f>
        <v>n.d.</v>
      </c>
    </row>
    <row r="26" spans="2:25" ht="13.5" thickBot="1" x14ac:dyDescent="0.3"/>
    <row r="27" spans="2:25" ht="33.75" customHeight="1" thickBot="1" x14ac:dyDescent="0.3">
      <c r="B27" s="2548" t="s">
        <v>3054</v>
      </c>
      <c r="C27" s="2549"/>
      <c r="D27" s="2549"/>
      <c r="E27" s="2549"/>
      <c r="F27" s="2549"/>
      <c r="G27" s="2549"/>
      <c r="H27" s="2549"/>
      <c r="I27" s="2549"/>
      <c r="J27" s="2549"/>
      <c r="K27" s="2549"/>
      <c r="L27" s="2549"/>
      <c r="M27" s="2550"/>
    </row>
    <row r="29" spans="2:25" ht="13.5" thickBot="1" x14ac:dyDescent="0.3"/>
    <row r="30" spans="2:25" s="74" customFormat="1" ht="30" customHeight="1" thickBot="1" x14ac:dyDescent="0.25">
      <c r="B30" s="2437" t="s">
        <v>3026</v>
      </c>
      <c r="C30" s="2437"/>
      <c r="D30" s="2437"/>
      <c r="E30" s="2437"/>
    </row>
    <row r="31" spans="2:25" s="74" customFormat="1" ht="15.75" customHeight="1" thickBot="1" x14ac:dyDescent="0.25">
      <c r="B31" s="2453" t="s">
        <v>3053</v>
      </c>
      <c r="C31" s="2547"/>
      <c r="D31" s="2547"/>
      <c r="E31" s="2454"/>
    </row>
    <row r="33" spans="2:6" ht="13.5" thickBot="1" x14ac:dyDescent="0.3"/>
    <row r="34" spans="2:6" s="74" customFormat="1" ht="30" customHeight="1" thickBot="1" x14ac:dyDescent="0.25">
      <c r="B34" s="2437" t="s">
        <v>3028</v>
      </c>
      <c r="C34" s="2437"/>
      <c r="D34" s="2437"/>
      <c r="E34" s="2437"/>
    </row>
    <row r="35" spans="2:6" s="74" customFormat="1" ht="15.75" customHeight="1" thickBot="1" x14ac:dyDescent="0.25">
      <c r="B35" s="2453" t="s">
        <v>3027</v>
      </c>
      <c r="C35" s="2547"/>
      <c r="D35" s="2547"/>
      <c r="E35" s="2454"/>
    </row>
    <row r="36" spans="2:6" ht="13.5" thickBot="1" x14ac:dyDescent="0.3"/>
    <row r="37" spans="2:6" s="74" customFormat="1" ht="30" customHeight="1" thickBot="1" x14ac:dyDescent="0.25">
      <c r="B37" s="2437" t="s">
        <v>2763</v>
      </c>
      <c r="C37" s="2437"/>
      <c r="D37" s="2437"/>
      <c r="E37" s="2437"/>
    </row>
    <row r="38" spans="2:6" s="74" customFormat="1" ht="15.75" customHeight="1" thickBot="1" x14ac:dyDescent="0.25">
      <c r="B38" s="2453" t="s">
        <v>3029</v>
      </c>
      <c r="C38" s="2547"/>
      <c r="D38" s="2547"/>
      <c r="E38" s="2454"/>
    </row>
    <row r="39" spans="2:6" ht="13.5" thickBot="1" x14ac:dyDescent="0.3"/>
    <row r="40" spans="2:6" s="74" customFormat="1" ht="30" customHeight="1" thickBot="1" x14ac:dyDescent="0.25">
      <c r="B40" s="2437" t="s">
        <v>3030</v>
      </c>
      <c r="C40" s="2437"/>
      <c r="D40" s="2437"/>
      <c r="E40" s="2437"/>
      <c r="F40" s="2466"/>
    </row>
    <row r="41" spans="2:6" s="74" customFormat="1" ht="15.75" customHeight="1" thickBot="1" x14ac:dyDescent="0.25">
      <c r="B41" s="923" t="s">
        <v>2756</v>
      </c>
      <c r="C41" s="2453"/>
      <c r="D41" s="2547"/>
      <c r="E41" s="2454"/>
      <c r="F41" s="2466"/>
    </row>
    <row r="42" spans="2:6" s="74" customFormat="1" ht="30" customHeight="1" thickBot="1" x14ac:dyDescent="0.25">
      <c r="B42" s="932" t="s">
        <v>49</v>
      </c>
      <c r="C42" s="2551" t="s">
        <v>3031</v>
      </c>
      <c r="D42" s="2551"/>
      <c r="E42" s="2552"/>
    </row>
    <row r="43" spans="2:6" s="74" customFormat="1" ht="30" customHeight="1" thickBot="1" x14ac:dyDescent="0.25">
      <c r="B43" s="932" t="s">
        <v>698</v>
      </c>
      <c r="C43" s="2551" t="s">
        <v>3032</v>
      </c>
      <c r="D43" s="2551"/>
      <c r="E43" s="2552"/>
    </row>
    <row r="44" spans="2:6" s="74" customFormat="1" ht="38.25" customHeight="1" thickBot="1" x14ac:dyDescent="0.25">
      <c r="B44" s="932" t="s">
        <v>2761</v>
      </c>
      <c r="C44" s="2551" t="s">
        <v>3033</v>
      </c>
      <c r="D44" s="2551"/>
      <c r="E44" s="2552"/>
    </row>
    <row r="45" spans="2:6" s="74" customFormat="1" ht="42.75" customHeight="1" thickBot="1" x14ac:dyDescent="0.25">
      <c r="B45" s="932" t="s">
        <v>50</v>
      </c>
      <c r="C45" s="2551" t="s">
        <v>3034</v>
      </c>
      <c r="D45" s="2551"/>
      <c r="E45" s="2552"/>
    </row>
    <row r="46" spans="2:6" s="74" customFormat="1" ht="42.75" customHeight="1" thickBot="1" x14ac:dyDescent="0.25">
      <c r="B46" s="924" t="s">
        <v>51</v>
      </c>
      <c r="C46" s="2551" t="s">
        <v>3035</v>
      </c>
      <c r="D46" s="2551"/>
      <c r="E46" s="2552"/>
    </row>
    <row r="47" spans="2:6" s="74" customFormat="1" ht="36.75" customHeight="1" thickBot="1" x14ac:dyDescent="0.25">
      <c r="B47" s="1051"/>
      <c r="C47" s="1051"/>
      <c r="D47" s="1051"/>
      <c r="E47" s="1051"/>
    </row>
    <row r="48" spans="2:6" s="74" customFormat="1" ht="30" customHeight="1" thickBot="1" x14ac:dyDescent="0.25">
      <c r="B48" s="2437" t="s">
        <v>2766</v>
      </c>
      <c r="C48" s="2437"/>
      <c r="D48" s="2437"/>
      <c r="E48" s="2437"/>
      <c r="F48" s="2466"/>
    </row>
    <row r="49" spans="2:6" s="74" customFormat="1" ht="15.75" customHeight="1" thickBot="1" x14ac:dyDescent="0.25">
      <c r="B49" s="923" t="s">
        <v>2756</v>
      </c>
      <c r="C49" s="2453"/>
      <c r="D49" s="2547"/>
      <c r="E49" s="2454"/>
      <c r="F49" s="2466"/>
    </row>
    <row r="50" spans="2:6" s="74" customFormat="1" ht="30" customHeight="1" thickBot="1" x14ac:dyDescent="0.25">
      <c r="B50" s="932" t="s">
        <v>49</v>
      </c>
      <c r="C50" s="2551" t="s">
        <v>3036</v>
      </c>
      <c r="D50" s="2551"/>
      <c r="E50" s="2552"/>
    </row>
    <row r="51" spans="2:6" s="74" customFormat="1" ht="30" customHeight="1" thickBot="1" x14ac:dyDescent="0.25">
      <c r="B51" s="932" t="s">
        <v>698</v>
      </c>
      <c r="C51" s="2551" t="s">
        <v>3037</v>
      </c>
      <c r="D51" s="2551"/>
      <c r="E51" s="2552"/>
    </row>
    <row r="52" spans="2:6" s="74" customFormat="1" ht="38.25" customHeight="1" thickBot="1" x14ac:dyDescent="0.25">
      <c r="B52" s="932" t="s">
        <v>2761</v>
      </c>
      <c r="C52" s="2551" t="s">
        <v>3038</v>
      </c>
      <c r="D52" s="2551"/>
      <c r="E52" s="2552"/>
    </row>
    <row r="53" spans="2:6" s="74" customFormat="1" ht="42.75" customHeight="1" thickBot="1" x14ac:dyDescent="0.25">
      <c r="B53" s="932" t="s">
        <v>50</v>
      </c>
      <c r="C53" s="2551" t="s">
        <v>3039</v>
      </c>
      <c r="D53" s="2551"/>
      <c r="E53" s="2552"/>
    </row>
    <row r="54" spans="2:6" s="74" customFormat="1" ht="42.75" customHeight="1" thickBot="1" x14ac:dyDescent="0.25">
      <c r="B54" s="924" t="s">
        <v>51</v>
      </c>
      <c r="C54" s="2551" t="s">
        <v>3035</v>
      </c>
      <c r="D54" s="2551"/>
      <c r="E54" s="2552"/>
    </row>
    <row r="55" spans="2:6" s="74" customFormat="1" ht="36.75" customHeight="1" thickBot="1" x14ac:dyDescent="0.25">
      <c r="B55" s="1051"/>
      <c r="C55" s="1051"/>
      <c r="D55" s="1051"/>
      <c r="E55" s="1051"/>
    </row>
    <row r="56" spans="2:6" s="74" customFormat="1" ht="30" customHeight="1" thickBot="1" x14ac:dyDescent="0.25">
      <c r="B56" s="2437" t="s">
        <v>2790</v>
      </c>
      <c r="C56" s="2437"/>
      <c r="D56" s="2437"/>
      <c r="E56" s="2437"/>
      <c r="F56" s="2466"/>
    </row>
    <row r="57" spans="2:6" s="74" customFormat="1" ht="15.75" customHeight="1" thickBot="1" x14ac:dyDescent="0.25">
      <c r="B57" s="923" t="s">
        <v>2756</v>
      </c>
      <c r="C57" s="2453"/>
      <c r="D57" s="2547"/>
      <c r="E57" s="2454"/>
      <c r="F57" s="2466"/>
    </row>
    <row r="58" spans="2:6" s="74" customFormat="1" ht="30" customHeight="1" thickBot="1" x14ac:dyDescent="0.25">
      <c r="B58" s="932" t="s">
        <v>49</v>
      </c>
      <c r="C58" s="2551" t="s">
        <v>3040</v>
      </c>
      <c r="D58" s="2551"/>
      <c r="E58" s="2552"/>
    </row>
    <row r="59" spans="2:6" s="74" customFormat="1" ht="30" customHeight="1" thickBot="1" x14ac:dyDescent="0.25">
      <c r="B59" s="932" t="s">
        <v>698</v>
      </c>
      <c r="C59" s="2551" t="s">
        <v>3041</v>
      </c>
      <c r="D59" s="2551"/>
      <c r="E59" s="2552"/>
    </row>
    <row r="60" spans="2:6" s="74" customFormat="1" ht="38.25" customHeight="1" thickBot="1" x14ac:dyDescent="0.25">
      <c r="B60" s="932" t="s">
        <v>2761</v>
      </c>
      <c r="C60" s="2551" t="s">
        <v>3042</v>
      </c>
      <c r="D60" s="2551"/>
      <c r="E60" s="2552"/>
    </row>
    <row r="61" spans="2:6" s="74" customFormat="1" ht="42.75" customHeight="1" thickBot="1" x14ac:dyDescent="0.25">
      <c r="B61" s="932" t="s">
        <v>50</v>
      </c>
      <c r="C61" s="2551" t="s">
        <v>3043</v>
      </c>
      <c r="D61" s="2551"/>
      <c r="E61" s="2552"/>
    </row>
    <row r="62" spans="2:6" s="74" customFormat="1" ht="42.75" customHeight="1" thickBot="1" x14ac:dyDescent="0.25">
      <c r="B62" s="924" t="s">
        <v>51</v>
      </c>
      <c r="C62" s="2551" t="s">
        <v>3035</v>
      </c>
      <c r="D62" s="2551"/>
      <c r="E62" s="2552"/>
    </row>
    <row r="63" spans="2:6" s="74" customFormat="1" ht="36.75" customHeight="1" thickBot="1" x14ac:dyDescent="0.25">
      <c r="B63" s="1051"/>
      <c r="C63" s="1051"/>
      <c r="D63" s="1051"/>
      <c r="E63" s="1051"/>
    </row>
    <row r="64" spans="2:6" s="74" customFormat="1" ht="30" customHeight="1" thickBot="1" x14ac:dyDescent="0.25">
      <c r="B64" s="2437" t="s">
        <v>3044</v>
      </c>
      <c r="C64" s="2437"/>
      <c r="D64" s="2437"/>
      <c r="E64" s="2437"/>
      <c r="F64" s="2466"/>
    </row>
    <row r="65" spans="2:6" s="74" customFormat="1" ht="15.75" customHeight="1" thickBot="1" x14ac:dyDescent="0.25">
      <c r="B65" s="923" t="s">
        <v>2756</v>
      </c>
      <c r="C65" s="2453"/>
      <c r="D65" s="2547"/>
      <c r="E65" s="2454"/>
      <c r="F65" s="2466"/>
    </row>
    <row r="66" spans="2:6" s="74" customFormat="1" ht="30" customHeight="1" thickBot="1" x14ac:dyDescent="0.25">
      <c r="B66" s="932" t="s">
        <v>49</v>
      </c>
      <c r="C66" s="2551" t="s">
        <v>3045</v>
      </c>
      <c r="D66" s="2551"/>
      <c r="E66" s="2552"/>
    </row>
    <row r="67" spans="2:6" s="74" customFormat="1" ht="30" customHeight="1" thickBot="1" x14ac:dyDescent="0.25">
      <c r="B67" s="932" t="s">
        <v>698</v>
      </c>
      <c r="C67" s="2551" t="s">
        <v>3046</v>
      </c>
      <c r="D67" s="2551"/>
      <c r="E67" s="2552"/>
    </row>
    <row r="68" spans="2:6" s="74" customFormat="1" ht="38.25" customHeight="1" thickBot="1" x14ac:dyDescent="0.25">
      <c r="B68" s="932" t="s">
        <v>2761</v>
      </c>
      <c r="C68" s="2551" t="s">
        <v>3047</v>
      </c>
      <c r="D68" s="2551"/>
      <c r="E68" s="2552"/>
    </row>
    <row r="69" spans="2:6" s="74" customFormat="1" ht="42.75" customHeight="1" thickBot="1" x14ac:dyDescent="0.25">
      <c r="B69" s="932" t="s">
        <v>50</v>
      </c>
      <c r="C69" s="2551" t="s">
        <v>3048</v>
      </c>
      <c r="D69" s="2551"/>
      <c r="E69" s="2552"/>
    </row>
    <row r="70" spans="2:6" s="74" customFormat="1" ht="42.75" customHeight="1" thickBot="1" x14ac:dyDescent="0.25">
      <c r="B70" s="924" t="s">
        <v>51</v>
      </c>
      <c r="C70" s="2551" t="s">
        <v>3035</v>
      </c>
      <c r="D70" s="2551"/>
      <c r="E70" s="2552"/>
    </row>
    <row r="72" spans="2:6" s="74" customFormat="1" ht="36.75" customHeight="1" thickBot="1" x14ac:dyDescent="0.25">
      <c r="B72" s="1051"/>
      <c r="C72" s="1051"/>
      <c r="D72" s="1051"/>
      <c r="E72" s="1051"/>
    </row>
    <row r="73" spans="2:6" s="74" customFormat="1" ht="30" customHeight="1" thickBot="1" x14ac:dyDescent="0.25">
      <c r="B73" s="2437" t="s">
        <v>2806</v>
      </c>
      <c r="C73" s="2437"/>
      <c r="D73" s="2437"/>
      <c r="E73" s="2437"/>
      <c r="F73" s="2466"/>
    </row>
    <row r="74" spans="2:6" s="74" customFormat="1" ht="15.75" customHeight="1" thickBot="1" x14ac:dyDescent="0.25">
      <c r="B74" s="923" t="s">
        <v>2756</v>
      </c>
      <c r="C74" s="2453"/>
      <c r="D74" s="2547"/>
      <c r="E74" s="2454"/>
      <c r="F74" s="2466"/>
    </row>
    <row r="75" spans="2:6" s="74" customFormat="1" ht="30" customHeight="1" thickBot="1" x14ac:dyDescent="0.25">
      <c r="B75" s="932" t="s">
        <v>49</v>
      </c>
      <c r="C75" s="2551" t="s">
        <v>3049</v>
      </c>
      <c r="D75" s="2551"/>
      <c r="E75" s="2552"/>
    </row>
    <row r="76" spans="2:6" s="74" customFormat="1" ht="30" customHeight="1" thickBot="1" x14ac:dyDescent="0.25">
      <c r="B76" s="932" t="s">
        <v>698</v>
      </c>
      <c r="C76" s="2551" t="s">
        <v>3050</v>
      </c>
      <c r="D76" s="2551"/>
      <c r="E76" s="2552"/>
    </row>
    <row r="77" spans="2:6" s="74" customFormat="1" ht="38.25" customHeight="1" thickBot="1" x14ac:dyDescent="0.25">
      <c r="B77" s="932" t="s">
        <v>2761</v>
      </c>
      <c r="C77" s="2551" t="s">
        <v>3051</v>
      </c>
      <c r="D77" s="2551"/>
      <c r="E77" s="2552"/>
    </row>
    <row r="78" spans="2:6" s="74" customFormat="1" ht="42.75" customHeight="1" thickBot="1" x14ac:dyDescent="0.25">
      <c r="B78" s="932" t="s">
        <v>50</v>
      </c>
      <c r="C78" s="2551" t="s">
        <v>3052</v>
      </c>
      <c r="D78" s="2551"/>
      <c r="E78" s="2552"/>
    </row>
    <row r="79" spans="2:6" s="74" customFormat="1" ht="42.75" customHeight="1" thickBot="1" x14ac:dyDescent="0.25">
      <c r="B79" s="924" t="s">
        <v>51</v>
      </c>
      <c r="C79" s="2551" t="s">
        <v>3035</v>
      </c>
      <c r="D79" s="2551"/>
      <c r="E79" s="2552"/>
    </row>
  </sheetData>
  <mergeCells count="57">
    <mergeCell ref="C79:E79"/>
    <mergeCell ref="C41:E41"/>
    <mergeCell ref="C49:E49"/>
    <mergeCell ref="C57:E57"/>
    <mergeCell ref="C65:E65"/>
    <mergeCell ref="C74:E74"/>
    <mergeCell ref="C66:E66"/>
    <mergeCell ref="C67:E67"/>
    <mergeCell ref="C68:E68"/>
    <mergeCell ref="C69:E69"/>
    <mergeCell ref="C70:E70"/>
    <mergeCell ref="C60:E60"/>
    <mergeCell ref="C61:E61"/>
    <mergeCell ref="C62:E62"/>
    <mergeCell ref="B64:E64"/>
    <mergeCell ref="F73:F74"/>
    <mergeCell ref="C75:E75"/>
    <mergeCell ref="C76:E76"/>
    <mergeCell ref="C77:E77"/>
    <mergeCell ref="C78:E78"/>
    <mergeCell ref="B73:E73"/>
    <mergeCell ref="F64:F65"/>
    <mergeCell ref="C46:E46"/>
    <mergeCell ref="B56:E56"/>
    <mergeCell ref="F56:F57"/>
    <mergeCell ref="C58:E58"/>
    <mergeCell ref="C59:E59"/>
    <mergeCell ref="C54:E54"/>
    <mergeCell ref="C51:E51"/>
    <mergeCell ref="C52:E52"/>
    <mergeCell ref="C53:E53"/>
    <mergeCell ref="B37:E37"/>
    <mergeCell ref="B38:E38"/>
    <mergeCell ref="B48:E48"/>
    <mergeCell ref="F48:F49"/>
    <mergeCell ref="C50:E50"/>
    <mergeCell ref="F40:F41"/>
    <mergeCell ref="C42:E42"/>
    <mergeCell ref="C43:E43"/>
    <mergeCell ref="C44:E44"/>
    <mergeCell ref="C45:E45"/>
    <mergeCell ref="B40:E40"/>
    <mergeCell ref="B30:E30"/>
    <mergeCell ref="B31:E31"/>
    <mergeCell ref="B34:E34"/>
    <mergeCell ref="B35:E35"/>
    <mergeCell ref="B27:M27"/>
    <mergeCell ref="B17:E17"/>
    <mergeCell ref="B18:E18"/>
    <mergeCell ref="B19:E19"/>
    <mergeCell ref="B20:E20"/>
    <mergeCell ref="B21:E21"/>
    <mergeCell ref="C6:E6"/>
    <mergeCell ref="C8:O8"/>
    <mergeCell ref="C10:O10"/>
    <mergeCell ref="B13:O13"/>
    <mergeCell ref="F15:J15"/>
  </mergeCells>
  <pageMargins left="0.7" right="0.7" top="0.78740157499999996" bottom="0.78740157499999996"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L64"/>
  <sheetViews>
    <sheetView workbookViewId="0"/>
  </sheetViews>
  <sheetFormatPr baseColWidth="10" defaultColWidth="9" defaultRowHeight="14.25" x14ac:dyDescent="0.2"/>
  <cols>
    <col min="1" max="1" width="2.85546875" style="74" customWidth="1"/>
    <col min="2" max="2" width="62.28515625" style="74" customWidth="1"/>
    <col min="3" max="4" width="31.85546875" style="74" customWidth="1"/>
    <col min="5" max="6" width="16.7109375" style="74" customWidth="1"/>
    <col min="7" max="16384" width="9" style="74"/>
  </cols>
  <sheetData>
    <row r="1" spans="1:12" x14ac:dyDescent="0.2">
      <c r="A1" s="268"/>
    </row>
    <row r="3" spans="1:12" ht="36" x14ac:dyDescent="0.25">
      <c r="B3" s="738" t="s">
        <v>2438</v>
      </c>
      <c r="C3" s="62"/>
      <c r="E3" s="62"/>
      <c r="F3" s="62"/>
      <c r="G3" s="62"/>
    </row>
    <row r="4" spans="1:12" ht="30.75" customHeight="1" x14ac:dyDescent="0.25">
      <c r="B4" s="739" t="s">
        <v>2448</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62.25" customHeight="1" x14ac:dyDescent="0.2">
      <c r="B7" s="1586" t="s">
        <v>2447</v>
      </c>
      <c r="C7" s="1586"/>
      <c r="D7" s="206"/>
      <c r="E7" s="41"/>
      <c r="F7" s="6"/>
      <c r="G7" s="86"/>
      <c r="I7" s="6"/>
      <c r="J7" s="83"/>
      <c r="K7" s="83"/>
      <c r="L7" s="83"/>
    </row>
    <row r="8" spans="1:12" ht="27" customHeight="1" x14ac:dyDescent="0.2">
      <c r="B8" s="1566"/>
      <c r="C8" s="1567"/>
      <c r="D8" s="6"/>
      <c r="E8" s="41" t="str">
        <f>Inhalt!$C$7</f>
        <v>V. OncoBox: N1.1.1 (231215)</v>
      </c>
      <c r="G8" s="86"/>
      <c r="H8" s="6"/>
      <c r="I8" s="6"/>
      <c r="J8" s="83"/>
      <c r="K8" s="83"/>
      <c r="L8" s="83"/>
    </row>
    <row r="9" spans="1:12" ht="15.75" x14ac:dyDescent="0.25">
      <c r="B9" s="740"/>
      <c r="E9" s="41" t="str">
        <f>Inhalt!$C$8</f>
        <v>V. Spezifikation: N1.1.1 (231215)</v>
      </c>
      <c r="G9" s="86"/>
      <c r="H9" s="6"/>
      <c r="I9" s="6"/>
    </row>
    <row r="10" spans="1:12" x14ac:dyDescent="0.2">
      <c r="E10" s="741"/>
      <c r="G10" s="41"/>
    </row>
    <row r="11" spans="1:12" ht="32.25" customHeight="1" x14ac:dyDescent="0.25">
      <c r="E11" s="1590" t="s">
        <v>1735</v>
      </c>
      <c r="F11" s="1591"/>
    </row>
    <row r="12" spans="1:12" ht="15" x14ac:dyDescent="0.25">
      <c r="E12" s="776"/>
      <c r="F12" s="17"/>
    </row>
    <row r="14" spans="1:12" ht="25.5" x14ac:dyDescent="0.25">
      <c r="B14" s="742" t="s">
        <v>2450</v>
      </c>
      <c r="C14" s="125"/>
      <c r="D14" s="1596" t="s">
        <v>2449</v>
      </c>
      <c r="E14" s="1597"/>
      <c r="F14" s="1597"/>
    </row>
    <row r="15" spans="1:12" ht="24.95" customHeight="1" x14ac:dyDescent="0.2">
      <c r="B15" s="1592" t="s">
        <v>2251</v>
      </c>
      <c r="C15" s="1266" t="s">
        <v>2252</v>
      </c>
      <c r="D15" s="1598" t="s">
        <v>2491</v>
      </c>
      <c r="E15" s="1599"/>
      <c r="F15" s="1599"/>
    </row>
    <row r="16" spans="1:12" ht="24.95" customHeight="1" x14ac:dyDescent="0.2">
      <c r="B16" s="1593"/>
      <c r="C16" s="1595"/>
      <c r="D16" s="1598"/>
      <c r="E16" s="1599"/>
      <c r="F16" s="1599"/>
    </row>
    <row r="17" spans="2:6" ht="24.95" customHeight="1" x14ac:dyDescent="0.2">
      <c r="B17" s="1593"/>
      <c r="C17" s="1595"/>
      <c r="D17" s="1598"/>
      <c r="E17" s="1599"/>
      <c r="F17" s="1599"/>
    </row>
    <row r="18" spans="2:6" ht="24.95" customHeight="1" x14ac:dyDescent="0.2">
      <c r="B18" s="1593"/>
      <c r="C18" s="1595"/>
      <c r="D18" s="1598"/>
      <c r="E18" s="1599"/>
      <c r="F18" s="1599"/>
    </row>
    <row r="19" spans="2:6" ht="24.95" customHeight="1" x14ac:dyDescent="0.2">
      <c r="B19" s="1593"/>
      <c r="C19" s="1595"/>
      <c r="D19" s="1598"/>
      <c r="E19" s="1599"/>
      <c r="F19" s="1599"/>
    </row>
    <row r="20" spans="2:6" ht="24.95" customHeight="1" x14ac:dyDescent="0.2">
      <c r="B20" s="1593"/>
      <c r="C20" s="1595"/>
      <c r="D20" s="1598"/>
      <c r="E20" s="1599"/>
      <c r="F20" s="1599"/>
    </row>
    <row r="21" spans="2:6" ht="24.95" customHeight="1" x14ac:dyDescent="0.2">
      <c r="B21" s="1593"/>
      <c r="C21" s="1595"/>
      <c r="D21" s="1598"/>
      <c r="E21" s="1599"/>
      <c r="F21" s="1599"/>
    </row>
    <row r="22" spans="2:6" ht="24.95" customHeight="1" x14ac:dyDescent="0.2">
      <c r="B22" s="1593"/>
      <c r="C22" s="1595"/>
      <c r="D22" s="1598"/>
      <c r="E22" s="1599"/>
      <c r="F22" s="1599"/>
    </row>
    <row r="23" spans="2:6" ht="24.95" customHeight="1" x14ac:dyDescent="0.2">
      <c r="B23" s="1593"/>
      <c r="C23" s="1595"/>
      <c r="D23" s="1598"/>
      <c r="E23" s="1599"/>
      <c r="F23" s="1599"/>
    </row>
    <row r="24" spans="2:6" ht="24.95" customHeight="1" x14ac:dyDescent="0.2">
      <c r="B24" s="1593"/>
      <c r="C24" s="1595"/>
      <c r="D24" s="1598"/>
      <c r="E24" s="1599"/>
      <c r="F24" s="1599"/>
    </row>
    <row r="25" spans="2:6" ht="44.25" customHeight="1" x14ac:dyDescent="0.2">
      <c r="B25" s="1594"/>
      <c r="C25" s="1267"/>
      <c r="D25" s="1598"/>
      <c r="E25" s="1599"/>
      <c r="F25" s="1599"/>
    </row>
    <row r="27" spans="2:6" x14ac:dyDescent="0.2">
      <c r="D27" s="635"/>
    </row>
    <row r="35" spans="2:3" ht="14.25" customHeight="1" x14ac:dyDescent="0.2"/>
    <row r="44" spans="2:3" x14ac:dyDescent="0.2">
      <c r="C44" s="105"/>
    </row>
    <row r="46" spans="2:3" ht="31.5" x14ac:dyDescent="0.25">
      <c r="B46" s="743" t="s">
        <v>2451</v>
      </c>
    </row>
    <row r="48" spans="2:3" ht="25.5" x14ac:dyDescent="0.2">
      <c r="B48" s="201" t="s">
        <v>2452</v>
      </c>
    </row>
    <row r="49" spans="2:6" ht="52.5" customHeight="1" x14ac:dyDescent="0.2">
      <c r="B49" s="81" t="s">
        <v>2453</v>
      </c>
      <c r="C49" s="81" t="s">
        <v>2454</v>
      </c>
      <c r="D49" s="81" t="s">
        <v>2455</v>
      </c>
      <c r="E49" s="81" t="s">
        <v>2456</v>
      </c>
      <c r="F49" s="82" t="s">
        <v>2457</v>
      </c>
    </row>
    <row r="50" spans="2:6" ht="67.5" x14ac:dyDescent="0.2">
      <c r="B50" s="130" t="s">
        <v>2278</v>
      </c>
      <c r="C50" s="130" t="s">
        <v>2050</v>
      </c>
      <c r="D50" s="134" t="s">
        <v>89</v>
      </c>
      <c r="E50" s="137" t="s">
        <v>182</v>
      </c>
      <c r="F50" s="68"/>
    </row>
    <row r="51" spans="2:6" ht="90" x14ac:dyDescent="0.2">
      <c r="B51" s="130" t="s">
        <v>1972</v>
      </c>
      <c r="C51" s="130" t="s">
        <v>2052</v>
      </c>
      <c r="D51" s="134" t="s">
        <v>98</v>
      </c>
      <c r="E51" s="132" t="s">
        <v>2253</v>
      </c>
      <c r="F51" s="68"/>
    </row>
    <row r="52" spans="2:6" ht="78.75" x14ac:dyDescent="0.2">
      <c r="B52" s="737" t="s">
        <v>2279</v>
      </c>
      <c r="C52" s="130" t="s">
        <v>2051</v>
      </c>
      <c r="D52" s="134" t="s">
        <v>114</v>
      </c>
      <c r="E52" s="137" t="s">
        <v>2254</v>
      </c>
      <c r="F52" s="68"/>
    </row>
    <row r="53" spans="2:6" ht="56.25" x14ac:dyDescent="0.2">
      <c r="B53" s="130" t="s">
        <v>2153</v>
      </c>
      <c r="C53" s="130"/>
      <c r="D53" s="133" t="s">
        <v>2055</v>
      </c>
      <c r="E53" s="141">
        <v>1</v>
      </c>
      <c r="F53" s="68"/>
    </row>
    <row r="54" spans="2:6" ht="56.25" x14ac:dyDescent="0.2">
      <c r="B54" s="130" t="s">
        <v>2280</v>
      </c>
      <c r="C54" s="130" t="s">
        <v>2053</v>
      </c>
      <c r="D54" s="133" t="s">
        <v>2057</v>
      </c>
      <c r="E54" s="141">
        <v>1</v>
      </c>
      <c r="F54" s="68"/>
    </row>
    <row r="55" spans="2:6" ht="78.75" x14ac:dyDescent="0.2">
      <c r="B55" s="130" t="s">
        <v>2281</v>
      </c>
      <c r="C55" s="130" t="s">
        <v>2054</v>
      </c>
      <c r="D55" s="134" t="s">
        <v>100</v>
      </c>
      <c r="E55" s="132" t="s">
        <v>662</v>
      </c>
      <c r="F55" s="68"/>
    </row>
    <row r="59" spans="2:6" ht="25.5" x14ac:dyDescent="0.2">
      <c r="B59" s="744" t="s">
        <v>2884</v>
      </c>
    </row>
    <row r="60" spans="2:6" s="198" customFormat="1" ht="24" customHeight="1" x14ac:dyDescent="0.2">
      <c r="B60" s="1583" t="s">
        <v>3187</v>
      </c>
      <c r="C60" s="1585"/>
      <c r="D60" s="1583" t="s">
        <v>2061</v>
      </c>
      <c r="E60" s="1584"/>
      <c r="F60" s="1585"/>
    </row>
    <row r="61" spans="2:6" s="198" customFormat="1" ht="24" customHeight="1" x14ac:dyDescent="0.2">
      <c r="B61" s="1583" t="s">
        <v>2058</v>
      </c>
      <c r="C61" s="1585"/>
      <c r="D61" s="1583" t="s">
        <v>2062</v>
      </c>
      <c r="E61" s="1584"/>
      <c r="F61" s="1585"/>
    </row>
    <row r="62" spans="2:6" s="198" customFormat="1" ht="24" customHeight="1" x14ac:dyDescent="0.2">
      <c r="B62" s="1583" t="s">
        <v>2059</v>
      </c>
      <c r="C62" s="1585"/>
      <c r="D62" s="1583" t="s">
        <v>2062</v>
      </c>
      <c r="E62" s="1584"/>
      <c r="F62" s="1585"/>
    </row>
    <row r="63" spans="2:6" ht="63.75" customHeight="1" x14ac:dyDescent="0.2">
      <c r="B63" s="1583" t="s">
        <v>3186</v>
      </c>
      <c r="C63" s="1585"/>
      <c r="D63" s="1587" t="s">
        <v>2063</v>
      </c>
      <c r="E63" s="1588"/>
      <c r="F63" s="1589"/>
    </row>
    <row r="64" spans="2:6" ht="142.5" customHeight="1" x14ac:dyDescent="0.2">
      <c r="B64" s="1587" t="s">
        <v>2060</v>
      </c>
      <c r="C64" s="1589"/>
      <c r="D64" s="1587" t="s">
        <v>2064</v>
      </c>
      <c r="E64" s="1588"/>
      <c r="F64" s="1589"/>
    </row>
  </sheetData>
  <sheetProtection algorithmName="SHA-512" hashValue="T6+oTKSLuOetEza7RVY/SxcITJoJ/wvKbl2Uze+1Pkcwfpih/QXsZsvcR8jABZ+noPWh+asUy0sIXVPkQREGZA==" saltValue="L13k+IB8Gey2Vfl3p1Labg=="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B64:C64"/>
    <mergeCell ref="D64:F64"/>
    <mergeCell ref="B61:C61"/>
    <mergeCell ref="D61:F61"/>
    <mergeCell ref="B62:C62"/>
    <mergeCell ref="D62:F62"/>
    <mergeCell ref="D60:F60"/>
    <mergeCell ref="B7:C7"/>
    <mergeCell ref="B8:C8"/>
    <mergeCell ref="B63:C63"/>
    <mergeCell ref="D63:F63"/>
    <mergeCell ref="E11:F11"/>
    <mergeCell ref="B60:C60"/>
    <mergeCell ref="B15:B25"/>
    <mergeCell ref="C15:C25"/>
    <mergeCell ref="D14:F14"/>
    <mergeCell ref="D15:F25"/>
  </mergeCells>
  <dataValidations count="1">
    <dataValidation type="list" allowBlank="1" showInputMessage="1" sqref="B50:B55" xr:uid="{00000000-0002-0000-0600-000000000000}">
      <formula1>Felder</formula1>
    </dataValidation>
  </dataValidations>
  <hyperlinks>
    <hyperlink ref="E11" location="Inhalt!A1" display="Zurück zum Inhaltsverzeichnis" xr:uid="{00000000-0004-0000-0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194"/>
  <sheetViews>
    <sheetView workbookViewId="0"/>
  </sheetViews>
  <sheetFormatPr baseColWidth="10" defaultRowHeight="15" x14ac:dyDescent="0.25"/>
  <cols>
    <col min="1" max="1" width="2.85546875" style="74" customWidth="1"/>
    <col min="2" max="2" width="13.7109375" style="74" customWidth="1"/>
    <col min="3" max="3" width="8.28515625" style="74" customWidth="1"/>
    <col min="4" max="4" width="24.5703125" style="74" customWidth="1"/>
    <col min="5" max="5" width="12" style="74" customWidth="1"/>
    <col min="6" max="6" width="15" style="74" customWidth="1"/>
    <col min="7" max="7" width="24" style="74" customWidth="1"/>
    <col min="8" max="8" width="10.85546875" style="74" customWidth="1"/>
    <col min="9" max="9" width="36.28515625" style="74" customWidth="1"/>
    <col min="10" max="10" width="11.5703125" style="74" customWidth="1"/>
    <col min="11" max="11" width="30.7109375" customWidth="1"/>
  </cols>
  <sheetData>
    <row r="1" spans="1:16" s="74" customFormat="1" ht="14.25" x14ac:dyDescent="0.2">
      <c r="A1" s="268"/>
    </row>
    <row r="2" spans="1:16" s="74" customFormat="1" ht="14.25" x14ac:dyDescent="0.2"/>
    <row r="3" spans="1:16" s="74" customFormat="1" ht="47.25" customHeight="1" x14ac:dyDescent="0.25">
      <c r="B3" s="1600" t="s">
        <v>2438</v>
      </c>
      <c r="C3" s="1600"/>
      <c r="D3" s="1600"/>
      <c r="E3" s="1600"/>
      <c r="F3" s="62"/>
      <c r="I3" s="62"/>
      <c r="J3" s="62"/>
      <c r="K3" s="62"/>
    </row>
    <row r="4" spans="1:16" s="74" customFormat="1" ht="30.75" customHeight="1" x14ac:dyDescent="0.25">
      <c r="B4" s="739" t="s">
        <v>2448</v>
      </c>
      <c r="C4" s="739"/>
      <c r="D4" s="739"/>
      <c r="E4" s="739"/>
      <c r="F4" s="62"/>
      <c r="G4" s="62"/>
      <c r="H4" s="62"/>
      <c r="I4" s="84"/>
      <c r="K4" s="85"/>
    </row>
    <row r="5" spans="1:16" s="74" customFormat="1" ht="14.25" customHeight="1" x14ac:dyDescent="0.2">
      <c r="B5" s="84"/>
      <c r="C5" s="84"/>
      <c r="D5" s="84"/>
      <c r="E5" s="84"/>
      <c r="F5" s="6"/>
      <c r="G5" s="492" t="str">
        <f>Inhalt!$C$7</f>
        <v>V. OncoBox: N1.1.1 (231215)</v>
      </c>
      <c r="H5" s="492"/>
      <c r="I5" s="97"/>
      <c r="K5" s="84"/>
      <c r="N5" s="83"/>
      <c r="O5" s="83"/>
      <c r="P5" s="83"/>
    </row>
    <row r="6" spans="1:16" s="74" customFormat="1" ht="14.25" customHeight="1" x14ac:dyDescent="0.2">
      <c r="B6" s="105"/>
      <c r="C6" s="105"/>
      <c r="D6" s="105"/>
      <c r="E6" s="105"/>
      <c r="F6" s="6"/>
      <c r="G6" s="492" t="str">
        <f>Inhalt!$C$8</f>
        <v>V. Spezifikation: N1.1.1 (231215)</v>
      </c>
      <c r="H6" s="492"/>
      <c r="I6" s="492"/>
      <c r="K6" s="84"/>
      <c r="N6" s="83"/>
      <c r="O6" s="83"/>
      <c r="P6" s="83"/>
    </row>
    <row r="7" spans="1:16" s="74" customFormat="1" ht="27.75" customHeight="1" thickBot="1" x14ac:dyDescent="0.25">
      <c r="B7" s="2492" t="s">
        <v>2906</v>
      </c>
      <c r="C7" s="2492"/>
      <c r="D7" s="2492"/>
      <c r="E7" s="2492"/>
      <c r="F7" s="2492"/>
      <c r="G7" s="1272" t="s">
        <v>1735</v>
      </c>
      <c r="H7" s="1272"/>
      <c r="I7" s="1273"/>
      <c r="K7" s="84"/>
      <c r="L7" s="492"/>
      <c r="M7" s="97"/>
      <c r="N7" s="83"/>
      <c r="O7" s="83"/>
      <c r="P7" s="83"/>
    </row>
    <row r="8" spans="1:16" s="74" customFormat="1" ht="15" customHeight="1" thickBot="1" x14ac:dyDescent="0.25">
      <c r="B8" s="2629" t="s">
        <v>2922</v>
      </c>
      <c r="C8" s="2554"/>
      <c r="D8" s="2630"/>
      <c r="E8" s="990" t="s">
        <v>2919</v>
      </c>
      <c r="F8" s="990" t="s">
        <v>2920</v>
      </c>
      <c r="G8" s="990" t="s">
        <v>1257</v>
      </c>
      <c r="H8" s="2553" t="s">
        <v>2921</v>
      </c>
      <c r="I8" s="2554"/>
      <c r="J8" s="2555"/>
      <c r="K8" s="84"/>
      <c r="L8" s="492"/>
      <c r="M8" s="97"/>
      <c r="N8" s="83"/>
      <c r="O8" s="83"/>
      <c r="P8" s="83"/>
    </row>
    <row r="9" spans="1:16" s="74" customFormat="1" ht="19.5" customHeight="1" x14ac:dyDescent="0.2">
      <c r="B9" s="2631" t="s">
        <v>2944</v>
      </c>
      <c r="C9" s="2632"/>
      <c r="D9" s="2633"/>
      <c r="E9" s="2588"/>
      <c r="F9" s="2588"/>
      <c r="G9" s="2590" t="s">
        <v>27</v>
      </c>
      <c r="H9" s="2585" t="s">
        <v>2925</v>
      </c>
      <c r="I9" s="2586"/>
      <c r="J9" s="2587"/>
      <c r="K9" s="84"/>
      <c r="L9" s="492"/>
      <c r="M9" s="97"/>
      <c r="N9" s="83"/>
      <c r="O9" s="83"/>
      <c r="P9" s="83"/>
    </row>
    <row r="10" spans="1:16" s="74" customFormat="1" ht="17.25" customHeight="1" thickBot="1" x14ac:dyDescent="0.25">
      <c r="B10" s="2634"/>
      <c r="C10" s="2635"/>
      <c r="D10" s="2636"/>
      <c r="E10" s="2589"/>
      <c r="F10" s="2589"/>
      <c r="G10" s="2589"/>
      <c r="H10" s="2591" t="s">
        <v>2945</v>
      </c>
      <c r="I10" s="2592"/>
      <c r="J10" s="2593"/>
      <c r="K10" s="84"/>
      <c r="L10" s="492"/>
      <c r="M10" s="97"/>
      <c r="N10" s="83"/>
      <c r="O10" s="83"/>
      <c r="P10" s="83"/>
    </row>
    <row r="11" spans="1:16" s="74" customFormat="1" ht="17.25" customHeight="1" thickTop="1" x14ac:dyDescent="0.2">
      <c r="B11" s="1002"/>
      <c r="C11" s="1003" t="s">
        <v>2970</v>
      </c>
      <c r="D11" s="1004"/>
      <c r="E11" s="1001"/>
      <c r="F11" s="1001"/>
      <c r="G11" s="2603" t="s">
        <v>2971</v>
      </c>
      <c r="H11" s="2594" t="s">
        <v>2972</v>
      </c>
      <c r="I11" s="2595"/>
      <c r="J11" s="2596"/>
      <c r="K11" s="84"/>
      <c r="L11" s="492"/>
      <c r="M11" s="97"/>
      <c r="N11" s="83"/>
      <c r="O11" s="83"/>
      <c r="P11" s="83"/>
    </row>
    <row r="12" spans="1:16" s="74" customFormat="1" ht="17.25" customHeight="1" x14ac:dyDescent="0.2">
      <c r="B12" s="193"/>
      <c r="C12" s="184"/>
      <c r="D12" s="192"/>
      <c r="E12" s="1001"/>
      <c r="F12" s="1001"/>
      <c r="G12" s="1695"/>
      <c r="H12" s="2597"/>
      <c r="I12" s="2598"/>
      <c r="J12" s="2599"/>
      <c r="K12" s="84"/>
      <c r="L12" s="492"/>
      <c r="M12" s="97"/>
      <c r="N12" s="83"/>
      <c r="O12" s="83"/>
      <c r="P12" s="83"/>
    </row>
    <row r="13" spans="1:16" s="74" customFormat="1" ht="34.5" customHeight="1" thickBot="1" x14ac:dyDescent="0.25">
      <c r="B13" s="193"/>
      <c r="C13" s="184"/>
      <c r="D13" s="192"/>
      <c r="E13" s="1001"/>
      <c r="F13" s="1001"/>
      <c r="G13" s="2604"/>
      <c r="H13" s="2600"/>
      <c r="I13" s="2601"/>
      <c r="J13" s="2602"/>
      <c r="K13" s="84"/>
      <c r="L13" s="492"/>
      <c r="M13" s="97"/>
      <c r="N13" s="83"/>
      <c r="O13" s="83"/>
      <c r="P13" s="83"/>
    </row>
    <row r="14" spans="1:16" ht="15.75" thickTop="1" x14ac:dyDescent="0.25">
      <c r="B14" s="2556" t="s">
        <v>2907</v>
      </c>
      <c r="C14" s="2557"/>
      <c r="D14" s="2558"/>
      <c r="E14" s="2562"/>
      <c r="F14" s="2564"/>
      <c r="G14" s="2566" t="s">
        <v>2935</v>
      </c>
      <c r="H14" s="2574" t="s">
        <v>2946</v>
      </c>
      <c r="I14" s="2574"/>
      <c r="J14" s="2575"/>
      <c r="L14" s="986"/>
    </row>
    <row r="15" spans="1:16" ht="15.75" thickBot="1" x14ac:dyDescent="0.3">
      <c r="B15" s="2559"/>
      <c r="C15" s="2560"/>
      <c r="D15" s="2561"/>
      <c r="E15" s="2563"/>
      <c r="F15" s="2565"/>
      <c r="G15" s="2567"/>
      <c r="H15" s="2576" t="s">
        <v>2933</v>
      </c>
      <c r="I15" s="2577"/>
      <c r="J15" s="2578"/>
      <c r="K15" s="987"/>
    </row>
    <row r="16" spans="1:16" ht="15.75" customHeight="1" thickTop="1" x14ac:dyDescent="0.25">
      <c r="B16" s="2556" t="s">
        <v>2908</v>
      </c>
      <c r="C16" s="2557"/>
      <c r="D16" s="2558"/>
      <c r="E16" s="2562"/>
      <c r="F16" s="2564"/>
      <c r="G16" s="2566" t="s">
        <v>2937</v>
      </c>
      <c r="H16" s="2579" t="s">
        <v>2963</v>
      </c>
      <c r="I16" s="2580"/>
      <c r="J16" s="2581"/>
      <c r="L16" s="986"/>
    </row>
    <row r="17" spans="2:12" ht="15.75" thickBot="1" x14ac:dyDescent="0.3">
      <c r="B17" s="2571"/>
      <c r="C17" s="2572"/>
      <c r="D17" s="2573"/>
      <c r="E17" s="2563"/>
      <c r="F17" s="2565"/>
      <c r="G17" s="2567"/>
      <c r="H17" s="2582"/>
      <c r="I17" s="2583"/>
      <c r="J17" s="2584"/>
      <c r="K17" s="987"/>
      <c r="L17" s="986"/>
    </row>
    <row r="18" spans="2:12" ht="18" customHeight="1" thickTop="1" x14ac:dyDescent="0.25">
      <c r="B18" s="2559" t="s">
        <v>2947</v>
      </c>
      <c r="C18" s="2560"/>
      <c r="D18" s="2561"/>
      <c r="E18" s="2570"/>
      <c r="F18" s="2569"/>
      <c r="G18" s="2568" t="s">
        <v>2935</v>
      </c>
      <c r="H18" s="2574" t="s">
        <v>2946</v>
      </c>
      <c r="I18" s="2574"/>
      <c r="J18" s="2575"/>
      <c r="L18" s="986"/>
    </row>
    <row r="19" spans="2:12" ht="16.5" customHeight="1" thickBot="1" x14ac:dyDescent="0.3">
      <c r="B19" s="2571"/>
      <c r="C19" s="2572"/>
      <c r="D19" s="2573"/>
      <c r="E19" s="2563"/>
      <c r="F19" s="2565"/>
      <c r="G19" s="2567"/>
      <c r="H19" s="2576" t="s">
        <v>2934</v>
      </c>
      <c r="I19" s="2577"/>
      <c r="J19" s="2578"/>
      <c r="K19" s="987"/>
      <c r="L19" s="986"/>
    </row>
    <row r="20" spans="2:12" ht="15.75" thickTop="1" x14ac:dyDescent="0.25">
      <c r="B20" s="2556" t="s">
        <v>2942</v>
      </c>
      <c r="C20" s="2557"/>
      <c r="D20" s="2558"/>
      <c r="E20" s="2562"/>
      <c r="F20" s="2564"/>
      <c r="G20" s="2566" t="s">
        <v>2937</v>
      </c>
      <c r="H20" s="2640" t="s">
        <v>2964</v>
      </c>
      <c r="I20" s="2641"/>
      <c r="J20" s="2642"/>
      <c r="L20" s="986"/>
    </row>
    <row r="21" spans="2:12" x14ac:dyDescent="0.25">
      <c r="B21" s="2559"/>
      <c r="C21" s="2560"/>
      <c r="D21" s="2561"/>
      <c r="E21" s="2570"/>
      <c r="F21" s="2569"/>
      <c r="G21" s="2568"/>
      <c r="H21" s="2315"/>
      <c r="I21" s="2316"/>
      <c r="J21" s="2317"/>
      <c r="L21" s="986"/>
    </row>
    <row r="22" spans="2:12" ht="15.75" thickBot="1" x14ac:dyDescent="0.3">
      <c r="B22" s="2571"/>
      <c r="C22" s="2572"/>
      <c r="D22" s="2573"/>
      <c r="E22" s="2563"/>
      <c r="F22" s="2565"/>
      <c r="G22" s="2567"/>
      <c r="H22" s="2643"/>
      <c r="I22" s="2644"/>
      <c r="J22" s="2645"/>
      <c r="K22" s="987"/>
      <c r="L22" s="986"/>
    </row>
    <row r="23" spans="2:12" ht="15.75" thickTop="1" x14ac:dyDescent="0.25">
      <c r="B23" s="2566" t="s">
        <v>2909</v>
      </c>
      <c r="C23" s="2566"/>
      <c r="D23" s="2566"/>
      <c r="E23" s="2562"/>
      <c r="F23" s="2564"/>
      <c r="G23" s="2566" t="s">
        <v>2935</v>
      </c>
      <c r="H23" s="2606" t="s">
        <v>2923</v>
      </c>
      <c r="I23" s="2607"/>
      <c r="J23" s="2608"/>
      <c r="L23" s="986"/>
    </row>
    <row r="24" spans="2:12" ht="33.75" x14ac:dyDescent="0.25">
      <c r="B24" s="2568"/>
      <c r="C24" s="2568"/>
      <c r="D24" s="2568"/>
      <c r="E24" s="2570"/>
      <c r="F24" s="2569"/>
      <c r="G24" s="2568"/>
      <c r="H24" s="2609"/>
      <c r="I24" s="991" t="s">
        <v>2930</v>
      </c>
      <c r="J24" s="971" t="s">
        <v>2924</v>
      </c>
      <c r="L24" s="986"/>
    </row>
    <row r="25" spans="2:12" ht="33.75" x14ac:dyDescent="0.25">
      <c r="B25" s="2568"/>
      <c r="C25" s="2568"/>
      <c r="D25" s="2568"/>
      <c r="E25" s="2570"/>
      <c r="F25" s="2569"/>
      <c r="G25" s="2568"/>
      <c r="H25" s="2610"/>
      <c r="I25" s="991" t="s">
        <v>2929</v>
      </c>
      <c r="J25" s="992">
        <v>1</v>
      </c>
      <c r="K25" s="987"/>
      <c r="L25" s="986"/>
    </row>
    <row r="26" spans="2:12" ht="15.75" thickBot="1" x14ac:dyDescent="0.3">
      <c r="B26" s="2567"/>
      <c r="C26" s="2567"/>
      <c r="D26" s="2567"/>
      <c r="E26" s="2563"/>
      <c r="F26" s="2565"/>
      <c r="G26" s="2567"/>
      <c r="H26" s="2611" t="s">
        <v>2941</v>
      </c>
      <c r="I26" s="2612"/>
      <c r="J26" s="2613"/>
      <c r="K26" s="987"/>
      <c r="L26" s="986"/>
    </row>
    <row r="27" spans="2:12" ht="15.75" customHeight="1" thickTop="1" x14ac:dyDescent="0.25">
      <c r="B27" s="2566" t="s">
        <v>2910</v>
      </c>
      <c r="C27" s="2566"/>
      <c r="D27" s="2566"/>
      <c r="E27" s="2562"/>
      <c r="F27" s="2564"/>
      <c r="G27" s="2566" t="s">
        <v>2937</v>
      </c>
      <c r="H27" s="2594" t="s">
        <v>2969</v>
      </c>
      <c r="I27" s="2595"/>
      <c r="J27" s="2596"/>
      <c r="L27" s="986"/>
    </row>
    <row r="28" spans="2:12" x14ac:dyDescent="0.25">
      <c r="B28" s="2568"/>
      <c r="C28" s="2568"/>
      <c r="D28" s="2568"/>
      <c r="E28" s="2570"/>
      <c r="F28" s="2569"/>
      <c r="G28" s="2568"/>
      <c r="H28" s="2597"/>
      <c r="I28" s="2598"/>
      <c r="J28" s="2599"/>
      <c r="L28" s="986"/>
    </row>
    <row r="29" spans="2:12" x14ac:dyDescent="0.25">
      <c r="B29" s="2568"/>
      <c r="C29" s="2568"/>
      <c r="D29" s="2568"/>
      <c r="E29" s="2570"/>
      <c r="F29" s="2569"/>
      <c r="G29" s="2568"/>
      <c r="H29" s="2597"/>
      <c r="I29" s="2598"/>
      <c r="J29" s="2599"/>
      <c r="K29" s="987"/>
      <c r="L29" s="986"/>
    </row>
    <row r="30" spans="2:12" ht="15.75" thickBot="1" x14ac:dyDescent="0.3">
      <c r="B30" s="2567"/>
      <c r="C30" s="2567"/>
      <c r="D30" s="2567"/>
      <c r="E30" s="2563"/>
      <c r="F30" s="2565"/>
      <c r="G30" s="2567"/>
      <c r="H30" s="2600"/>
      <c r="I30" s="2601"/>
      <c r="J30" s="2602"/>
      <c r="K30" s="987"/>
      <c r="L30" s="986"/>
    </row>
    <row r="31" spans="2:12" ht="15.75" thickTop="1" x14ac:dyDescent="0.25">
      <c r="B31" s="2556" t="s">
        <v>2911</v>
      </c>
      <c r="C31" s="2557"/>
      <c r="D31" s="2558"/>
      <c r="E31" s="2562"/>
      <c r="F31" s="2564"/>
      <c r="G31" s="2566" t="s">
        <v>2935</v>
      </c>
      <c r="H31" s="2606" t="s">
        <v>2923</v>
      </c>
      <c r="I31" s="2607"/>
      <c r="J31" s="2608"/>
      <c r="L31" s="986"/>
    </row>
    <row r="32" spans="2:12" ht="33.75" customHeight="1" x14ac:dyDescent="0.25">
      <c r="B32" s="2559"/>
      <c r="C32" s="2560"/>
      <c r="D32" s="2561"/>
      <c r="E32" s="2570"/>
      <c r="F32" s="2569"/>
      <c r="G32" s="2568"/>
      <c r="H32" s="2609"/>
      <c r="I32" s="991" t="s">
        <v>2930</v>
      </c>
      <c r="J32" s="971" t="s">
        <v>2924</v>
      </c>
      <c r="L32" s="986"/>
    </row>
    <row r="33" spans="2:12" ht="33.75" customHeight="1" x14ac:dyDescent="0.25">
      <c r="B33" s="2559"/>
      <c r="C33" s="2560"/>
      <c r="D33" s="2561"/>
      <c r="E33" s="2570"/>
      <c r="F33" s="2569"/>
      <c r="G33" s="2568"/>
      <c r="H33" s="2610"/>
      <c r="I33" s="991" t="s">
        <v>2928</v>
      </c>
      <c r="J33" s="971">
        <v>1</v>
      </c>
      <c r="K33" s="987"/>
      <c r="L33" s="986"/>
    </row>
    <row r="34" spans="2:12" ht="15" customHeight="1" thickBot="1" x14ac:dyDescent="0.3">
      <c r="B34" s="2571"/>
      <c r="C34" s="2572"/>
      <c r="D34" s="2573"/>
      <c r="E34" s="2563"/>
      <c r="F34" s="2565"/>
      <c r="G34" s="2567"/>
      <c r="H34" s="2611" t="s">
        <v>2941</v>
      </c>
      <c r="I34" s="2612"/>
      <c r="J34" s="2613"/>
      <c r="K34" s="987"/>
      <c r="L34" s="986"/>
    </row>
    <row r="35" spans="2:12" ht="15.75" thickTop="1" x14ac:dyDescent="0.25">
      <c r="B35" s="2566" t="s">
        <v>2912</v>
      </c>
      <c r="C35" s="2566"/>
      <c r="D35" s="2566"/>
      <c r="E35" s="2562"/>
      <c r="F35" s="2564"/>
      <c r="G35" s="2566" t="s">
        <v>2937</v>
      </c>
      <c r="H35" s="2594" t="s">
        <v>2968</v>
      </c>
      <c r="I35" s="2595"/>
      <c r="J35" s="2596"/>
      <c r="L35" s="986"/>
    </row>
    <row r="36" spans="2:12" x14ac:dyDescent="0.25">
      <c r="B36" s="2568"/>
      <c r="C36" s="2568"/>
      <c r="D36" s="2568"/>
      <c r="E36" s="2570"/>
      <c r="F36" s="2569"/>
      <c r="G36" s="2568"/>
      <c r="H36" s="2597"/>
      <c r="I36" s="2598"/>
      <c r="J36" s="2599"/>
      <c r="L36" s="986"/>
    </row>
    <row r="37" spans="2:12" x14ac:dyDescent="0.25">
      <c r="B37" s="2568"/>
      <c r="C37" s="2568"/>
      <c r="D37" s="2568"/>
      <c r="E37" s="2570"/>
      <c r="F37" s="2569"/>
      <c r="G37" s="2568"/>
      <c r="H37" s="2597"/>
      <c r="I37" s="2598"/>
      <c r="J37" s="2599"/>
      <c r="K37" s="987"/>
      <c r="L37" s="986"/>
    </row>
    <row r="38" spans="2:12" ht="15.75" thickBot="1" x14ac:dyDescent="0.3">
      <c r="B38" s="2567"/>
      <c r="C38" s="2567"/>
      <c r="D38" s="2567"/>
      <c r="E38" s="2563"/>
      <c r="F38" s="2565"/>
      <c r="G38" s="2567"/>
      <c r="H38" s="2600"/>
      <c r="I38" s="2601"/>
      <c r="J38" s="2602"/>
      <c r="K38" s="987"/>
      <c r="L38" s="986"/>
    </row>
    <row r="39" spans="2:12" ht="15.75" thickTop="1" x14ac:dyDescent="0.25">
      <c r="B39" s="2556" t="s">
        <v>2913</v>
      </c>
      <c r="C39" s="2557"/>
      <c r="D39" s="2558"/>
      <c r="E39" s="2562"/>
      <c r="F39" s="2564"/>
      <c r="G39" s="2566" t="s">
        <v>2935</v>
      </c>
      <c r="H39" s="2606" t="s">
        <v>2923</v>
      </c>
      <c r="I39" s="2607"/>
      <c r="J39" s="2608"/>
      <c r="L39" s="986"/>
    </row>
    <row r="40" spans="2:12" ht="33.75" customHeight="1" x14ac:dyDescent="0.25">
      <c r="B40" s="2559"/>
      <c r="C40" s="2560"/>
      <c r="D40" s="2561"/>
      <c r="E40" s="2570"/>
      <c r="F40" s="2569"/>
      <c r="G40" s="2568"/>
      <c r="H40" s="2609"/>
      <c r="I40" s="991" t="s">
        <v>2930</v>
      </c>
      <c r="J40" s="971" t="s">
        <v>2924</v>
      </c>
      <c r="L40" s="986"/>
    </row>
    <row r="41" spans="2:12" ht="33.75" x14ac:dyDescent="0.25">
      <c r="B41" s="2559"/>
      <c r="C41" s="2560"/>
      <c r="D41" s="2561"/>
      <c r="E41" s="2570"/>
      <c r="F41" s="2569"/>
      <c r="G41" s="2568"/>
      <c r="H41" s="2610"/>
      <c r="I41" s="991" t="s">
        <v>2927</v>
      </c>
      <c r="J41" s="971">
        <v>1</v>
      </c>
      <c r="L41" s="986"/>
    </row>
    <row r="42" spans="2:12" ht="15" customHeight="1" thickBot="1" x14ac:dyDescent="0.3">
      <c r="B42" s="2571"/>
      <c r="C42" s="2572"/>
      <c r="D42" s="2573"/>
      <c r="E42" s="2563"/>
      <c r="F42" s="2565"/>
      <c r="G42" s="2567"/>
      <c r="H42" s="2611" t="s">
        <v>2941</v>
      </c>
      <c r="I42" s="2612"/>
      <c r="J42" s="2613"/>
      <c r="K42" s="987"/>
      <c r="L42" s="986"/>
    </row>
    <row r="43" spans="2:12" ht="15.75" customHeight="1" thickTop="1" x14ac:dyDescent="0.25">
      <c r="B43" s="2566" t="s">
        <v>2914</v>
      </c>
      <c r="C43" s="2566"/>
      <c r="D43" s="2566"/>
      <c r="E43" s="2562"/>
      <c r="F43" s="2564"/>
      <c r="G43" s="2566" t="s">
        <v>2937</v>
      </c>
      <c r="H43" s="2594" t="s">
        <v>2967</v>
      </c>
      <c r="I43" s="2595"/>
      <c r="J43" s="2596"/>
      <c r="L43" s="986"/>
    </row>
    <row r="44" spans="2:12" x14ac:dyDescent="0.25">
      <c r="B44" s="2568"/>
      <c r="C44" s="2568"/>
      <c r="D44" s="2568"/>
      <c r="E44" s="2570"/>
      <c r="F44" s="2569"/>
      <c r="G44" s="2568"/>
      <c r="H44" s="2597"/>
      <c r="I44" s="2598"/>
      <c r="J44" s="2599"/>
      <c r="L44" s="986"/>
    </row>
    <row r="45" spans="2:12" x14ac:dyDescent="0.25">
      <c r="B45" s="2568"/>
      <c r="C45" s="2568"/>
      <c r="D45" s="2568"/>
      <c r="E45" s="2570"/>
      <c r="F45" s="2569"/>
      <c r="G45" s="2568"/>
      <c r="H45" s="2597"/>
      <c r="I45" s="2598"/>
      <c r="J45" s="2599"/>
      <c r="L45" s="986"/>
    </row>
    <row r="46" spans="2:12" ht="15.75" thickBot="1" x14ac:dyDescent="0.3">
      <c r="B46" s="2567"/>
      <c r="C46" s="2567"/>
      <c r="D46" s="2567"/>
      <c r="E46" s="2563"/>
      <c r="F46" s="2565"/>
      <c r="G46" s="2567"/>
      <c r="H46" s="2600"/>
      <c r="I46" s="2601"/>
      <c r="J46" s="2602"/>
      <c r="K46" s="987"/>
      <c r="L46" s="986"/>
    </row>
    <row r="47" spans="2:12" ht="15.75" thickTop="1" x14ac:dyDescent="0.25">
      <c r="B47" s="2556" t="s">
        <v>2915</v>
      </c>
      <c r="C47" s="2557"/>
      <c r="D47" s="2558"/>
      <c r="E47" s="2562"/>
      <c r="F47" s="2564"/>
      <c r="G47" s="2566" t="s">
        <v>2935</v>
      </c>
      <c r="H47" s="2606" t="s">
        <v>2923</v>
      </c>
      <c r="I47" s="2607"/>
      <c r="J47" s="2608"/>
      <c r="L47" s="986"/>
    </row>
    <row r="48" spans="2:12" ht="33.75" customHeight="1" x14ac:dyDescent="0.25">
      <c r="B48" s="2559"/>
      <c r="C48" s="2560"/>
      <c r="D48" s="2561"/>
      <c r="E48" s="2570"/>
      <c r="F48" s="2569"/>
      <c r="G48" s="2568"/>
      <c r="H48" s="2609"/>
      <c r="I48" s="991" t="s">
        <v>2930</v>
      </c>
      <c r="J48" s="971" t="s">
        <v>2924</v>
      </c>
      <c r="L48" s="986"/>
    </row>
    <row r="49" spans="2:15" ht="33.75" customHeight="1" x14ac:dyDescent="0.25">
      <c r="B49" s="2559"/>
      <c r="C49" s="2560"/>
      <c r="D49" s="2561"/>
      <c r="E49" s="2570"/>
      <c r="F49" s="2569"/>
      <c r="G49" s="2568"/>
      <c r="H49" s="2610"/>
      <c r="I49" s="991" t="s">
        <v>2926</v>
      </c>
      <c r="J49" s="971">
        <v>1</v>
      </c>
      <c r="K49" s="987"/>
      <c r="L49" s="986"/>
    </row>
    <row r="50" spans="2:15" ht="15" customHeight="1" thickBot="1" x14ac:dyDescent="0.3">
      <c r="B50" s="2571"/>
      <c r="C50" s="2572"/>
      <c r="D50" s="2573"/>
      <c r="E50" s="2563"/>
      <c r="F50" s="2565"/>
      <c r="G50" s="2567"/>
      <c r="H50" s="2611" t="s">
        <v>2941</v>
      </c>
      <c r="I50" s="2612"/>
      <c r="J50" s="2613"/>
      <c r="K50" s="987"/>
      <c r="L50" s="986"/>
    </row>
    <row r="51" spans="2:15" ht="15.75" customHeight="1" thickTop="1" x14ac:dyDescent="0.25">
      <c r="B51" s="2566" t="s">
        <v>2916</v>
      </c>
      <c r="C51" s="2566"/>
      <c r="D51" s="2566"/>
      <c r="E51" s="2562"/>
      <c r="F51" s="2564"/>
      <c r="G51" s="2566" t="s">
        <v>2937</v>
      </c>
      <c r="H51" s="2594" t="s">
        <v>2966</v>
      </c>
      <c r="I51" s="2595"/>
      <c r="J51" s="2596"/>
      <c r="L51" s="986"/>
    </row>
    <row r="52" spans="2:15" x14ac:dyDescent="0.25">
      <c r="B52" s="2568"/>
      <c r="C52" s="2568"/>
      <c r="D52" s="2568"/>
      <c r="E52" s="2570"/>
      <c r="F52" s="2569"/>
      <c r="G52" s="2568"/>
      <c r="H52" s="2597"/>
      <c r="I52" s="2598"/>
      <c r="J52" s="2599"/>
      <c r="L52" s="986"/>
    </row>
    <row r="53" spans="2:15" x14ac:dyDescent="0.25">
      <c r="B53" s="2568"/>
      <c r="C53" s="2568"/>
      <c r="D53" s="2568"/>
      <c r="E53" s="2570"/>
      <c r="F53" s="2569"/>
      <c r="G53" s="2568"/>
      <c r="H53" s="2597"/>
      <c r="I53" s="2598"/>
      <c r="J53" s="2599"/>
      <c r="K53" s="987"/>
      <c r="L53" s="986"/>
    </row>
    <row r="54" spans="2:15" ht="15.75" thickBot="1" x14ac:dyDescent="0.3">
      <c r="B54" s="2567"/>
      <c r="C54" s="2567"/>
      <c r="D54" s="2567"/>
      <c r="E54" s="2563"/>
      <c r="F54" s="2565"/>
      <c r="G54" s="2567"/>
      <c r="H54" s="2600"/>
      <c r="I54" s="2601"/>
      <c r="J54" s="2602"/>
      <c r="K54" s="987"/>
      <c r="L54" s="986"/>
    </row>
    <row r="55" spans="2:15" ht="15.75" customHeight="1" thickTop="1" x14ac:dyDescent="0.25">
      <c r="B55" s="2556" t="s">
        <v>2917</v>
      </c>
      <c r="C55" s="2557"/>
      <c r="D55" s="2558"/>
      <c r="E55" s="2562"/>
      <c r="F55" s="2564"/>
      <c r="G55" s="2566" t="s">
        <v>2935</v>
      </c>
      <c r="H55" s="2615" t="s">
        <v>2932</v>
      </c>
      <c r="I55" s="2616"/>
      <c r="J55" s="2617"/>
      <c r="L55" s="986"/>
    </row>
    <row r="56" spans="2:15" ht="32.25" customHeight="1" thickBot="1" x14ac:dyDescent="0.3">
      <c r="B56" s="2571"/>
      <c r="C56" s="2572"/>
      <c r="D56" s="2573"/>
      <c r="E56" s="2563"/>
      <c r="F56" s="2565"/>
      <c r="G56" s="2567"/>
      <c r="H56" s="2576" t="s">
        <v>2936</v>
      </c>
      <c r="I56" s="2577"/>
      <c r="J56" s="2578"/>
      <c r="K56" s="987"/>
      <c r="L56" s="986"/>
    </row>
    <row r="57" spans="2:15" ht="15.75" thickTop="1" x14ac:dyDescent="0.25">
      <c r="B57" s="2556" t="s">
        <v>2918</v>
      </c>
      <c r="C57" s="2557"/>
      <c r="D57" s="2558"/>
      <c r="E57" s="2562"/>
      <c r="F57" s="2564"/>
      <c r="G57" s="2566" t="s">
        <v>2937</v>
      </c>
      <c r="H57" s="2594" t="s">
        <v>2965</v>
      </c>
      <c r="I57" s="2595"/>
      <c r="J57" s="2596"/>
      <c r="L57" s="986"/>
    </row>
    <row r="58" spans="2:15" x14ac:dyDescent="0.25">
      <c r="B58" s="2559"/>
      <c r="C58" s="2560"/>
      <c r="D58" s="2561"/>
      <c r="E58" s="2570"/>
      <c r="F58" s="2569"/>
      <c r="G58" s="2568"/>
      <c r="H58" s="2597"/>
      <c r="I58" s="2598"/>
      <c r="J58" s="2599"/>
      <c r="L58" s="986"/>
    </row>
    <row r="59" spans="2:15" x14ac:dyDescent="0.25">
      <c r="B59" s="2559"/>
      <c r="C59" s="2560"/>
      <c r="D59" s="2561"/>
      <c r="E59" s="2570"/>
      <c r="F59" s="2569"/>
      <c r="G59" s="2568"/>
      <c r="H59" s="2597"/>
      <c r="I59" s="2598"/>
      <c r="J59" s="2599"/>
      <c r="K59" s="989"/>
      <c r="L59" s="986"/>
      <c r="M59" s="2637"/>
      <c r="N59" s="2637"/>
      <c r="O59" s="2637"/>
    </row>
    <row r="60" spans="2:15" ht="15.75" thickBot="1" x14ac:dyDescent="0.3">
      <c r="B60" s="2571"/>
      <c r="C60" s="2572"/>
      <c r="D60" s="2573"/>
      <c r="E60" s="2563"/>
      <c r="F60" s="2565"/>
      <c r="G60" s="2567"/>
      <c r="H60" s="2600"/>
      <c r="I60" s="2601"/>
      <c r="J60" s="2602"/>
      <c r="K60" s="987"/>
      <c r="L60" s="986"/>
      <c r="M60" s="2638"/>
      <c r="N60" s="9"/>
      <c r="O60" s="202"/>
    </row>
    <row r="61" spans="2:15" ht="15.75" thickTop="1" x14ac:dyDescent="0.25">
      <c r="B61" s="2566" t="s">
        <v>2943</v>
      </c>
      <c r="C61" s="2566"/>
      <c r="D61" s="2566"/>
      <c r="E61" s="2562"/>
      <c r="F61" s="2564"/>
      <c r="G61" s="2605" t="s">
        <v>2940</v>
      </c>
      <c r="H61" s="2606" t="s">
        <v>2923</v>
      </c>
      <c r="I61" s="2607"/>
      <c r="J61" s="2608"/>
      <c r="L61" s="986"/>
      <c r="M61" s="2638"/>
      <c r="N61" s="9"/>
      <c r="O61" s="202"/>
    </row>
    <row r="62" spans="2:15" ht="36.75" customHeight="1" x14ac:dyDescent="0.25">
      <c r="B62" s="2568"/>
      <c r="C62" s="2568"/>
      <c r="D62" s="2568"/>
      <c r="E62" s="2570"/>
      <c r="F62" s="2569"/>
      <c r="G62" s="2568"/>
      <c r="H62" s="2609"/>
      <c r="I62" s="991" t="s">
        <v>2930</v>
      </c>
      <c r="J62" s="971" t="s">
        <v>2924</v>
      </c>
      <c r="L62" s="986"/>
      <c r="M62" s="2638"/>
      <c r="N62" s="2637"/>
      <c r="O62" s="2637"/>
    </row>
    <row r="63" spans="2:15" ht="33.75" x14ac:dyDescent="0.25">
      <c r="B63" s="2568"/>
      <c r="C63" s="2568"/>
      <c r="D63" s="2568"/>
      <c r="E63" s="2570"/>
      <c r="F63" s="2569"/>
      <c r="G63" s="2568"/>
      <c r="H63" s="2610"/>
      <c r="I63" s="991" t="s">
        <v>2931</v>
      </c>
      <c r="J63" s="992" t="s">
        <v>2938</v>
      </c>
      <c r="K63" s="987"/>
      <c r="L63" s="986"/>
      <c r="M63" s="2638"/>
      <c r="N63" s="1000"/>
      <c r="O63" s="202"/>
    </row>
    <row r="64" spans="2:15" ht="15.75" thickBot="1" x14ac:dyDescent="0.3">
      <c r="B64" s="2567"/>
      <c r="C64" s="2567"/>
      <c r="D64" s="2567"/>
      <c r="E64" s="2563"/>
      <c r="F64" s="2565"/>
      <c r="G64" s="2567"/>
      <c r="H64" s="2611" t="s">
        <v>2939</v>
      </c>
      <c r="I64" s="2612"/>
      <c r="J64" s="2613"/>
      <c r="K64" s="987"/>
      <c r="L64" s="986"/>
      <c r="M64" s="2639"/>
      <c r="N64" s="2639"/>
      <c r="O64" s="2639"/>
    </row>
    <row r="65" spans="2:15" ht="15.75" thickTop="1" x14ac:dyDescent="0.25">
      <c r="B65" s="2556" t="s">
        <v>2973</v>
      </c>
      <c r="C65" s="2557"/>
      <c r="D65" s="2558"/>
      <c r="E65" s="1007"/>
      <c r="F65" s="1006"/>
      <c r="G65" s="1005"/>
      <c r="H65" s="1008"/>
      <c r="I65" s="65"/>
      <c r="J65" s="1009"/>
      <c r="K65" s="987"/>
      <c r="L65" s="986"/>
      <c r="M65" s="489"/>
      <c r="N65" s="489"/>
      <c r="O65" s="489"/>
    </row>
    <row r="66" spans="2:15" x14ac:dyDescent="0.25">
      <c r="B66" s="2559"/>
      <c r="C66" s="2560"/>
      <c r="D66" s="2561"/>
      <c r="E66" s="1007"/>
      <c r="F66" s="1006"/>
      <c r="G66" s="1005"/>
      <c r="H66" s="2619" t="s">
        <v>2974</v>
      </c>
      <c r="I66" s="2619"/>
      <c r="J66" s="2619"/>
      <c r="K66" s="987"/>
      <c r="L66" s="986"/>
      <c r="M66" s="489"/>
      <c r="N66" s="489"/>
      <c r="O66" s="489"/>
    </row>
    <row r="67" spans="2:15" ht="15.75" thickBot="1" x14ac:dyDescent="0.3">
      <c r="B67" s="2571"/>
      <c r="C67" s="2572"/>
      <c r="D67" s="2573"/>
      <c r="E67" s="1007"/>
      <c r="F67" s="1006"/>
      <c r="G67" s="1005"/>
      <c r="H67" s="1008"/>
      <c r="I67" s="65"/>
      <c r="J67" s="1009"/>
      <c r="K67" s="987"/>
      <c r="L67" s="986"/>
      <c r="M67" s="489"/>
      <c r="N67" s="489"/>
      <c r="O67" s="489"/>
    </row>
    <row r="68" spans="2:15" ht="15.75" thickTop="1" x14ac:dyDescent="0.25">
      <c r="B68" s="2620" t="s">
        <v>2948</v>
      </c>
      <c r="C68" s="2621"/>
      <c r="D68" s="2622"/>
      <c r="E68" s="998"/>
      <c r="F68" s="999"/>
      <c r="G68" s="999"/>
      <c r="H68" s="2646" t="s">
        <v>2949</v>
      </c>
      <c r="I68" s="2646"/>
      <c r="J68" s="2646"/>
    </row>
    <row r="69" spans="2:15" ht="33.75" customHeight="1" x14ac:dyDescent="0.25">
      <c r="B69" s="2623"/>
      <c r="C69" s="2624"/>
      <c r="D69" s="2625"/>
      <c r="E69" s="995"/>
      <c r="F69" s="993"/>
      <c r="G69" s="993"/>
      <c r="H69" s="994"/>
      <c r="I69" s="991" t="s">
        <v>2950</v>
      </c>
      <c r="J69" s="971">
        <v>2</v>
      </c>
    </row>
    <row r="70" spans="2:15" x14ac:dyDescent="0.25">
      <c r="B70" s="2623"/>
      <c r="C70" s="2624"/>
      <c r="D70" s="2625"/>
      <c r="E70" s="995"/>
      <c r="F70" s="993"/>
      <c r="G70" s="993"/>
      <c r="H70" s="994"/>
      <c r="I70" s="991" t="s">
        <v>2951</v>
      </c>
      <c r="J70" s="971" t="s">
        <v>2924</v>
      </c>
    </row>
    <row r="71" spans="2:15" ht="38.25" customHeight="1" x14ac:dyDescent="0.25">
      <c r="B71" s="2623"/>
      <c r="C71" s="2624"/>
      <c r="D71" s="2625"/>
      <c r="E71" s="995"/>
      <c r="F71" s="993"/>
      <c r="G71" s="993"/>
      <c r="H71" s="994"/>
      <c r="I71" s="911" t="s">
        <v>2958</v>
      </c>
      <c r="J71" s="1733" t="s">
        <v>2961</v>
      </c>
    </row>
    <row r="72" spans="2:15" ht="37.5" customHeight="1" x14ac:dyDescent="0.25">
      <c r="B72" s="2623"/>
      <c r="C72" s="2624"/>
      <c r="D72" s="2625"/>
      <c r="E72" s="995"/>
      <c r="F72" s="993"/>
      <c r="G72" s="993"/>
      <c r="H72" s="994"/>
      <c r="I72" s="911" t="s">
        <v>2808</v>
      </c>
      <c r="J72" s="1734"/>
    </row>
    <row r="73" spans="2:15" ht="15" customHeight="1" thickBot="1" x14ac:dyDescent="0.3">
      <c r="B73" s="2626"/>
      <c r="C73" s="2627"/>
      <c r="D73" s="2628"/>
      <c r="E73" s="996"/>
      <c r="F73" s="997"/>
      <c r="G73" s="997"/>
      <c r="H73" s="2618" t="s">
        <v>2962</v>
      </c>
      <c r="I73" s="2618"/>
      <c r="J73" s="2618"/>
    </row>
    <row r="74" spans="2:15" ht="15" customHeight="1" thickTop="1" x14ac:dyDescent="0.25">
      <c r="B74" s="988"/>
      <c r="C74" s="988"/>
      <c r="D74" s="988"/>
      <c r="E74" s="988"/>
      <c r="F74" s="389"/>
      <c r="G74" s="389"/>
      <c r="H74" s="389"/>
      <c r="I74" s="389"/>
      <c r="J74" s="389"/>
    </row>
    <row r="75" spans="2:15" ht="15" customHeight="1" x14ac:dyDescent="0.25">
      <c r="B75" s="988"/>
      <c r="C75" s="988"/>
      <c r="D75" s="988"/>
      <c r="E75" s="988"/>
      <c r="F75" s="389"/>
      <c r="G75" s="389"/>
      <c r="H75" s="389"/>
      <c r="I75" s="389"/>
      <c r="J75" s="389"/>
    </row>
    <row r="76" spans="2:15" ht="15" customHeight="1" x14ac:dyDescent="0.25">
      <c r="B76" s="988"/>
      <c r="C76" s="988"/>
      <c r="D76" s="988"/>
      <c r="E76" s="988"/>
      <c r="F76" s="389"/>
      <c r="G76" s="389"/>
      <c r="H76" s="389"/>
      <c r="I76" s="389"/>
      <c r="J76" s="389"/>
    </row>
    <row r="77" spans="2:15" ht="15" customHeight="1" x14ac:dyDescent="0.25">
      <c r="B77" s="988"/>
      <c r="C77" s="988"/>
      <c r="D77" s="988"/>
      <c r="E77" s="988"/>
      <c r="F77" s="389"/>
      <c r="G77" s="389"/>
      <c r="H77" s="389"/>
      <c r="I77" s="389"/>
      <c r="J77" s="389"/>
    </row>
    <row r="78" spans="2:15" ht="15" customHeight="1" x14ac:dyDescent="0.25">
      <c r="B78" s="988"/>
      <c r="C78" s="988"/>
      <c r="D78" s="988"/>
      <c r="E78" s="988"/>
      <c r="F78" s="389"/>
      <c r="G78" s="389"/>
      <c r="H78" s="389"/>
      <c r="I78" s="389"/>
      <c r="J78" s="389"/>
    </row>
    <row r="79" spans="2:15" ht="15" customHeight="1" x14ac:dyDescent="0.25">
      <c r="B79" s="988"/>
      <c r="C79" s="988"/>
      <c r="D79" s="988"/>
      <c r="E79" s="988"/>
      <c r="F79" s="389"/>
      <c r="G79" s="389"/>
      <c r="H79" s="389"/>
      <c r="I79" s="389"/>
      <c r="J79" s="389"/>
    </row>
    <row r="80" spans="2:15" ht="15" customHeight="1" x14ac:dyDescent="0.25">
      <c r="B80" s="988"/>
      <c r="C80" s="988"/>
      <c r="D80" s="988"/>
      <c r="E80" s="988"/>
      <c r="F80" s="389"/>
      <c r="G80" s="389"/>
      <c r="H80" s="389"/>
      <c r="I80" s="389"/>
      <c r="J80" s="389"/>
    </row>
    <row r="81" spans="2:10" ht="15" customHeight="1" x14ac:dyDescent="0.25">
      <c r="B81" s="988"/>
      <c r="C81" s="988"/>
      <c r="D81" s="988"/>
      <c r="E81" s="988"/>
      <c r="F81" s="389"/>
      <c r="G81" s="389"/>
      <c r="H81" s="389"/>
      <c r="I81" s="389"/>
      <c r="J81" s="389"/>
    </row>
    <row r="82" spans="2:10" ht="15.75" customHeight="1" x14ac:dyDescent="0.25">
      <c r="B82" s="988"/>
      <c r="C82" s="988"/>
      <c r="D82" s="988"/>
      <c r="E82" s="988"/>
    </row>
    <row r="83" spans="2:10" ht="15.75" customHeight="1" x14ac:dyDescent="0.25">
      <c r="B83" s="2614"/>
      <c r="C83" s="2614"/>
      <c r="D83" s="2614"/>
      <c r="E83" s="988"/>
    </row>
    <row r="84" spans="2:10" ht="15.75" customHeight="1" x14ac:dyDescent="0.25">
      <c r="B84" s="2614"/>
      <c r="C84" s="2614"/>
      <c r="D84" s="2614"/>
      <c r="E84" s="988"/>
    </row>
    <row r="85" spans="2:10" x14ac:dyDescent="0.25">
      <c r="B85" s="2614"/>
      <c r="C85" s="2614"/>
      <c r="D85" s="2614"/>
      <c r="E85" s="988"/>
    </row>
    <row r="86" spans="2:10" ht="15.75" customHeight="1" x14ac:dyDescent="0.25">
      <c r="B86" s="2614"/>
      <c r="C86" s="2614"/>
      <c r="D86" s="2614"/>
      <c r="E86" s="988"/>
      <c r="F86"/>
    </row>
    <row r="87" spans="2:10" ht="15.75" customHeight="1" x14ac:dyDescent="0.25">
      <c r="B87" s="988"/>
      <c r="C87" s="988"/>
      <c r="D87" s="988"/>
      <c r="E87" s="988"/>
    </row>
    <row r="88" spans="2:10" ht="15.75" customHeight="1" x14ac:dyDescent="0.25">
      <c r="B88" s="988"/>
      <c r="C88" s="988"/>
      <c r="D88" s="988"/>
      <c r="E88" s="988"/>
    </row>
    <row r="89" spans="2:10" ht="15.75" customHeight="1" x14ac:dyDescent="0.25">
      <c r="B89" s="988"/>
      <c r="C89" s="988"/>
      <c r="D89" s="988"/>
      <c r="E89" s="988"/>
    </row>
    <row r="90" spans="2:10" ht="15.75" customHeight="1" x14ac:dyDescent="0.25">
      <c r="B90" s="988"/>
      <c r="C90" s="988"/>
      <c r="D90" s="988"/>
      <c r="E90" s="988"/>
    </row>
    <row r="91" spans="2:10" x14ac:dyDescent="0.25">
      <c r="B91" s="988"/>
      <c r="C91" s="988"/>
      <c r="D91" s="988"/>
      <c r="E91" s="988"/>
    </row>
    <row r="92" spans="2:10" ht="15.75" customHeight="1" x14ac:dyDescent="0.25">
      <c r="B92" s="988"/>
      <c r="C92" s="988"/>
      <c r="D92" s="988"/>
      <c r="E92" s="988"/>
    </row>
    <row r="93" spans="2:10" x14ac:dyDescent="0.25">
      <c r="B93" s="988"/>
      <c r="C93" s="988"/>
      <c r="D93" s="988"/>
      <c r="E93" s="988"/>
    </row>
    <row r="94" spans="2:10" ht="15" customHeight="1" x14ac:dyDescent="0.25">
      <c r="B94" s="988"/>
      <c r="C94" s="988"/>
      <c r="D94" s="988"/>
      <c r="E94" s="988"/>
    </row>
    <row r="95" spans="2:10" ht="15" customHeight="1" x14ac:dyDescent="0.25">
      <c r="B95" s="988"/>
      <c r="C95" s="988"/>
      <c r="D95" s="988"/>
      <c r="E95" s="988"/>
      <c r="F95" s="1380"/>
    </row>
    <row r="96" spans="2:10" ht="15" customHeight="1" x14ac:dyDescent="0.25">
      <c r="B96" s="988"/>
      <c r="C96" s="988"/>
      <c r="D96" s="988"/>
      <c r="E96" s="988"/>
      <c r="F96" s="1380"/>
      <c r="G96"/>
      <c r="H96"/>
    </row>
    <row r="97" spans="2:6" ht="15" customHeight="1" x14ac:dyDescent="0.25">
      <c r="B97" s="988"/>
      <c r="C97" s="988"/>
      <c r="D97" s="988"/>
      <c r="E97" s="988"/>
    </row>
    <row r="98" spans="2:6" ht="15" customHeight="1" x14ac:dyDescent="0.25">
      <c r="B98" s="988"/>
      <c r="C98" s="988"/>
      <c r="D98" s="988"/>
      <c r="E98" s="988"/>
    </row>
    <row r="99" spans="2:6" ht="15" customHeight="1" x14ac:dyDescent="0.25">
      <c r="B99" s="988"/>
      <c r="C99" s="988"/>
      <c r="D99" s="988"/>
      <c r="E99" s="988"/>
      <c r="F99" s="1380"/>
    </row>
    <row r="100" spans="2:6" ht="15" customHeight="1" x14ac:dyDescent="0.25">
      <c r="B100" s="988"/>
      <c r="C100" s="988"/>
      <c r="D100" s="988"/>
      <c r="E100" s="988"/>
      <c r="F100" s="1380"/>
    </row>
    <row r="101" spans="2:6" ht="15" customHeight="1" x14ac:dyDescent="0.25">
      <c r="B101" s="988"/>
      <c r="C101" s="988"/>
      <c r="D101" s="988"/>
      <c r="E101" s="988"/>
    </row>
    <row r="102" spans="2:6" ht="15.75" customHeight="1" x14ac:dyDescent="0.25">
      <c r="B102" s="988"/>
      <c r="C102" s="988"/>
      <c r="D102" s="988"/>
      <c r="E102" s="988"/>
    </row>
    <row r="103" spans="2:6" ht="15.75" customHeight="1" x14ac:dyDescent="0.25">
      <c r="B103" s="988"/>
      <c r="C103" s="988"/>
      <c r="D103" s="988"/>
      <c r="E103" s="988"/>
    </row>
    <row r="104" spans="2:6" ht="15.75" customHeight="1" x14ac:dyDescent="0.25">
      <c r="B104" s="988"/>
      <c r="C104" s="988"/>
      <c r="D104" s="988"/>
      <c r="E104" s="988"/>
    </row>
    <row r="105" spans="2:6" x14ac:dyDescent="0.25">
      <c r="B105" s="988"/>
      <c r="C105" s="988"/>
      <c r="D105" s="988"/>
      <c r="E105" s="988"/>
    </row>
    <row r="106" spans="2:6" ht="15.75" customHeight="1" x14ac:dyDescent="0.25">
      <c r="B106" s="988"/>
      <c r="C106" s="988"/>
      <c r="D106" s="988"/>
      <c r="E106" s="988"/>
    </row>
    <row r="107" spans="2:6" x14ac:dyDescent="0.25">
      <c r="B107" s="988"/>
      <c r="C107" s="988"/>
      <c r="D107" s="988"/>
      <c r="E107" s="988"/>
    </row>
    <row r="108" spans="2:6" ht="15.75" customHeight="1" x14ac:dyDescent="0.25">
      <c r="B108" s="988"/>
      <c r="C108" s="988"/>
      <c r="D108" s="988"/>
      <c r="E108" s="988"/>
    </row>
    <row r="109" spans="2:6" ht="15.75" customHeight="1" x14ac:dyDescent="0.25">
      <c r="B109" s="988"/>
      <c r="C109" s="988"/>
      <c r="D109" s="988"/>
      <c r="E109" s="988"/>
    </row>
    <row r="110" spans="2:6" ht="15.75" customHeight="1" x14ac:dyDescent="0.25">
      <c r="B110" s="988"/>
      <c r="C110" s="988"/>
      <c r="D110" s="988"/>
      <c r="E110" s="988"/>
    </row>
    <row r="111" spans="2:6" ht="15.75" customHeight="1" x14ac:dyDescent="0.25">
      <c r="B111" s="988"/>
      <c r="C111" s="988"/>
      <c r="D111" s="988"/>
      <c r="E111" s="988"/>
    </row>
    <row r="112" spans="2:6" x14ac:dyDescent="0.25">
      <c r="B112" s="988"/>
      <c r="C112" s="988"/>
      <c r="D112" s="988"/>
      <c r="E112" s="988"/>
    </row>
    <row r="113" spans="2:5" ht="15.75" customHeight="1" x14ac:dyDescent="0.25">
      <c r="B113" s="988"/>
      <c r="C113" s="988"/>
      <c r="D113" s="988"/>
      <c r="E113" s="988"/>
    </row>
    <row r="114" spans="2:5" x14ac:dyDescent="0.25">
      <c r="B114" s="988"/>
      <c r="C114" s="988"/>
      <c r="D114" s="988"/>
      <c r="E114" s="988"/>
    </row>
    <row r="115" spans="2:5" ht="15" customHeight="1" x14ac:dyDescent="0.25">
      <c r="B115" s="988"/>
      <c r="C115" s="988"/>
      <c r="D115" s="988"/>
      <c r="E115" s="988"/>
    </row>
    <row r="116" spans="2:5" ht="15" customHeight="1" x14ac:dyDescent="0.25">
      <c r="B116" s="988"/>
      <c r="C116" s="988"/>
      <c r="D116" s="988"/>
      <c r="E116" s="988"/>
    </row>
    <row r="117" spans="2:5" ht="15" customHeight="1" x14ac:dyDescent="0.25">
      <c r="B117" s="988"/>
      <c r="C117" s="988"/>
      <c r="D117" s="988"/>
      <c r="E117" s="988"/>
    </row>
    <row r="118" spans="2:5" ht="15.75" customHeight="1" x14ac:dyDescent="0.25">
      <c r="B118" s="988"/>
      <c r="C118" s="988"/>
      <c r="D118" s="988"/>
      <c r="E118" s="988"/>
    </row>
    <row r="119" spans="2:5" ht="15.75" customHeight="1" x14ac:dyDescent="0.25">
      <c r="B119" s="988"/>
      <c r="C119" s="988"/>
      <c r="D119" s="988"/>
      <c r="E119" s="988"/>
    </row>
    <row r="120" spans="2:5" ht="15.75" customHeight="1" x14ac:dyDescent="0.25">
      <c r="B120" s="988"/>
      <c r="C120" s="988"/>
      <c r="D120" s="988"/>
      <c r="E120" s="988"/>
    </row>
    <row r="121" spans="2:5" ht="15.75" customHeight="1" x14ac:dyDescent="0.25">
      <c r="B121" s="988"/>
      <c r="C121" s="988"/>
      <c r="D121" s="988"/>
      <c r="E121" s="988"/>
    </row>
    <row r="122" spans="2:5" ht="15.75" customHeight="1" x14ac:dyDescent="0.25">
      <c r="B122" s="988"/>
      <c r="C122" s="988"/>
      <c r="D122" s="988"/>
      <c r="E122" s="988"/>
    </row>
    <row r="123" spans="2:5" x14ac:dyDescent="0.25">
      <c r="B123" s="988"/>
      <c r="C123" s="988"/>
      <c r="D123" s="988"/>
      <c r="E123" s="988"/>
    </row>
    <row r="124" spans="2:5" ht="15.75" customHeight="1" x14ac:dyDescent="0.25">
      <c r="B124" s="988"/>
      <c r="C124" s="988"/>
      <c r="D124" s="988"/>
      <c r="E124" s="988"/>
    </row>
    <row r="125" spans="2:5" x14ac:dyDescent="0.25">
      <c r="B125" s="988"/>
      <c r="C125" s="988"/>
      <c r="D125" s="988"/>
      <c r="E125" s="988"/>
    </row>
    <row r="126" spans="2:5" ht="15" customHeight="1" x14ac:dyDescent="0.25">
      <c r="B126" s="988"/>
      <c r="C126" s="988"/>
      <c r="D126" s="988"/>
      <c r="E126" s="988"/>
    </row>
    <row r="127" spans="2:5" ht="15" customHeight="1" x14ac:dyDescent="0.25">
      <c r="B127" s="988"/>
      <c r="C127" s="988"/>
      <c r="D127" s="988"/>
      <c r="E127" s="988"/>
    </row>
    <row r="128" spans="2:5" ht="15" customHeight="1" x14ac:dyDescent="0.25">
      <c r="B128" s="988"/>
      <c r="C128" s="988"/>
      <c r="D128" s="988"/>
      <c r="E128" s="988"/>
    </row>
    <row r="129" spans="1:10" ht="15.75" customHeight="1" x14ac:dyDescent="0.25">
      <c r="B129" s="988"/>
      <c r="C129" s="988"/>
      <c r="D129" s="988"/>
      <c r="E129" s="988"/>
    </row>
    <row r="130" spans="1:10" ht="15.75" customHeight="1" x14ac:dyDescent="0.25">
      <c r="B130" s="988"/>
      <c r="C130" s="988"/>
      <c r="D130" s="988"/>
      <c r="E130" s="988"/>
    </row>
    <row r="131" spans="1:10" ht="15.75" customHeight="1" x14ac:dyDescent="0.25">
      <c r="B131" s="988"/>
      <c r="C131" s="988"/>
      <c r="D131" s="988"/>
      <c r="E131" s="988"/>
    </row>
    <row r="132" spans="1:10" ht="15.75" customHeight="1" x14ac:dyDescent="0.25">
      <c r="B132" s="988"/>
      <c r="C132" s="988"/>
      <c r="D132" s="988"/>
      <c r="E132" s="988"/>
    </row>
    <row r="133" spans="1:10" ht="15.75" customHeight="1" x14ac:dyDescent="0.25">
      <c r="B133" s="988"/>
      <c r="C133" s="988"/>
      <c r="D133" s="988"/>
      <c r="E133" s="988"/>
    </row>
    <row r="134" spans="1:10" x14ac:dyDescent="0.25">
      <c r="B134" s="988"/>
      <c r="C134" s="988"/>
      <c r="D134" s="988"/>
      <c r="E134" s="988"/>
    </row>
    <row r="135" spans="1:10" ht="15.75" customHeight="1" x14ac:dyDescent="0.25">
      <c r="B135" s="988"/>
      <c r="C135" s="988"/>
      <c r="D135" s="988"/>
      <c r="E135" s="988"/>
    </row>
    <row r="136" spans="1:10" x14ac:dyDescent="0.25">
      <c r="B136" s="988"/>
      <c r="C136" s="988"/>
      <c r="D136" s="988"/>
      <c r="E136" s="988"/>
    </row>
    <row r="137" spans="1:10" ht="15.75" customHeight="1" x14ac:dyDescent="0.25">
      <c r="B137" s="988"/>
      <c r="C137" s="988"/>
      <c r="D137" s="988"/>
      <c r="E137" s="988"/>
    </row>
    <row r="138" spans="1:10" ht="15.75" customHeight="1" x14ac:dyDescent="0.25">
      <c r="B138" s="988"/>
      <c r="C138" s="988"/>
      <c r="D138" s="988"/>
      <c r="E138" s="988"/>
    </row>
    <row r="139" spans="1:10" ht="15.75" customHeight="1" x14ac:dyDescent="0.25">
      <c r="B139" s="988"/>
      <c r="C139" s="988"/>
      <c r="D139" s="988"/>
      <c r="E139" s="988"/>
    </row>
    <row r="140" spans="1:10" ht="15.75" customHeight="1" x14ac:dyDescent="0.25">
      <c r="B140" s="988"/>
      <c r="C140" s="988"/>
      <c r="D140" s="988"/>
      <c r="E140" s="988"/>
    </row>
    <row r="141" spans="1:10" x14ac:dyDescent="0.25">
      <c r="B141" s="988"/>
      <c r="C141" s="988"/>
      <c r="D141" s="988"/>
      <c r="E141" s="988"/>
    </row>
    <row r="142" spans="1:10" ht="15.75" customHeight="1" x14ac:dyDescent="0.25">
      <c r="B142" s="988"/>
      <c r="C142" s="988"/>
      <c r="D142" s="988"/>
      <c r="E142" s="988"/>
    </row>
    <row r="143" spans="1:10" x14ac:dyDescent="0.25">
      <c r="B143" s="988"/>
      <c r="C143" s="988"/>
      <c r="D143" s="988"/>
      <c r="E143" s="988"/>
      <c r="F143" s="938"/>
      <c r="G143"/>
      <c r="H143"/>
    </row>
    <row r="144" spans="1:10" ht="15" customHeight="1" x14ac:dyDescent="0.25">
      <c r="A144" s="938"/>
      <c r="B144" s="988"/>
      <c r="C144" s="988"/>
      <c r="D144" s="988"/>
      <c r="E144" s="988"/>
      <c r="F144" s="938"/>
      <c r="G144"/>
      <c r="H144"/>
      <c r="I144"/>
      <c r="J144"/>
    </row>
    <row r="145" spans="1:10" ht="15" customHeight="1" x14ac:dyDescent="0.25">
      <c r="A145" s="938"/>
      <c r="B145" s="988"/>
      <c r="C145" s="988"/>
      <c r="D145" s="988"/>
      <c r="E145" s="988"/>
      <c r="I145"/>
      <c r="J145"/>
    </row>
    <row r="146" spans="1:10" ht="15" customHeight="1" x14ac:dyDescent="0.25">
      <c r="B146" s="988"/>
      <c r="C146" s="988"/>
      <c r="D146" s="988"/>
      <c r="E146" s="988"/>
    </row>
    <row r="147" spans="1:10" x14ac:dyDescent="0.25">
      <c r="B147" s="988"/>
      <c r="C147" s="988"/>
      <c r="D147" s="988"/>
      <c r="E147" s="988"/>
    </row>
    <row r="148" spans="1:10" x14ac:dyDescent="0.25">
      <c r="B148" s="988"/>
      <c r="C148" s="988"/>
      <c r="D148" s="988"/>
      <c r="E148" s="988"/>
    </row>
    <row r="149" spans="1:10" ht="15.75" customHeight="1" x14ac:dyDescent="0.25">
      <c r="B149" s="988"/>
      <c r="C149" s="988"/>
      <c r="D149" s="988"/>
      <c r="E149" s="988"/>
    </row>
    <row r="150" spans="1:10" x14ac:dyDescent="0.25">
      <c r="B150" s="988"/>
      <c r="C150" s="988"/>
      <c r="D150" s="988"/>
      <c r="E150" s="988"/>
    </row>
    <row r="151" spans="1:10" x14ac:dyDescent="0.25">
      <c r="B151" s="988"/>
      <c r="C151" s="988"/>
      <c r="D151" s="988"/>
      <c r="E151" s="988"/>
    </row>
    <row r="152" spans="1:10" x14ac:dyDescent="0.25">
      <c r="B152" s="988"/>
      <c r="C152" s="988"/>
      <c r="D152" s="988"/>
      <c r="E152" s="988"/>
    </row>
    <row r="153" spans="1:10" x14ac:dyDescent="0.25">
      <c r="B153" s="988"/>
      <c r="C153" s="988"/>
      <c r="D153" s="988"/>
      <c r="E153" s="988"/>
    </row>
    <row r="154" spans="1:10" x14ac:dyDescent="0.25">
      <c r="B154" s="988"/>
      <c r="C154" s="988"/>
      <c r="D154" s="988"/>
      <c r="E154" s="988"/>
    </row>
    <row r="155" spans="1:10" x14ac:dyDescent="0.25">
      <c r="B155" s="988"/>
      <c r="C155" s="988"/>
      <c r="D155" s="988"/>
      <c r="E155" s="988"/>
    </row>
    <row r="156" spans="1:10" x14ac:dyDescent="0.25">
      <c r="B156" s="988"/>
      <c r="C156" s="988"/>
      <c r="D156" s="988"/>
      <c r="E156" s="988"/>
    </row>
    <row r="157" spans="1:10" x14ac:dyDescent="0.25">
      <c r="B157" s="988"/>
      <c r="C157" s="988"/>
      <c r="D157" s="988"/>
      <c r="E157" s="988"/>
    </row>
    <row r="158" spans="1:10" x14ac:dyDescent="0.25">
      <c r="B158" s="988"/>
      <c r="C158" s="988"/>
      <c r="D158" s="988"/>
      <c r="E158" s="988"/>
    </row>
    <row r="159" spans="1:10" x14ac:dyDescent="0.25">
      <c r="B159" s="988"/>
      <c r="C159" s="988"/>
      <c r="D159" s="988"/>
      <c r="E159" s="988"/>
    </row>
    <row r="160" spans="1:10" x14ac:dyDescent="0.25">
      <c r="B160" s="988"/>
      <c r="C160" s="988"/>
      <c r="D160" s="988"/>
      <c r="E160" s="988"/>
    </row>
    <row r="161" spans="2:5" x14ac:dyDescent="0.25">
      <c r="B161" s="988"/>
      <c r="C161" s="988"/>
      <c r="D161" s="988"/>
      <c r="E161" s="988"/>
    </row>
    <row r="162" spans="2:5" x14ac:dyDescent="0.25">
      <c r="B162" s="988"/>
      <c r="C162" s="988"/>
      <c r="D162" s="988"/>
      <c r="E162" s="988"/>
    </row>
    <row r="163" spans="2:5" x14ac:dyDescent="0.25">
      <c r="B163" s="988"/>
      <c r="C163" s="988"/>
      <c r="D163" s="988"/>
      <c r="E163" s="988"/>
    </row>
    <row r="164" spans="2:5" x14ac:dyDescent="0.25">
      <c r="B164" s="988"/>
      <c r="C164" s="988"/>
      <c r="D164" s="988"/>
      <c r="E164" s="988"/>
    </row>
    <row r="165" spans="2:5" x14ac:dyDescent="0.25">
      <c r="B165" s="988"/>
      <c r="C165" s="988"/>
      <c r="D165" s="988"/>
      <c r="E165" s="988"/>
    </row>
    <row r="166" spans="2:5" x14ac:dyDescent="0.25">
      <c r="B166" s="988"/>
      <c r="C166" s="988"/>
      <c r="D166" s="988"/>
      <c r="E166" s="988"/>
    </row>
    <row r="167" spans="2:5" x14ac:dyDescent="0.25">
      <c r="B167" s="988"/>
      <c r="C167" s="988"/>
      <c r="D167" s="988"/>
      <c r="E167" s="988"/>
    </row>
    <row r="168" spans="2:5" x14ac:dyDescent="0.25">
      <c r="B168" s="988"/>
      <c r="C168" s="988"/>
      <c r="D168" s="988"/>
      <c r="E168" s="988"/>
    </row>
    <row r="169" spans="2:5" x14ac:dyDescent="0.25">
      <c r="B169" s="988"/>
      <c r="C169" s="988"/>
      <c r="D169" s="988"/>
      <c r="E169" s="988"/>
    </row>
    <row r="170" spans="2:5" x14ac:dyDescent="0.25">
      <c r="B170" s="988"/>
      <c r="C170" s="988"/>
      <c r="D170" s="988"/>
      <c r="E170" s="988"/>
    </row>
    <row r="171" spans="2:5" x14ac:dyDescent="0.25">
      <c r="B171" s="988"/>
      <c r="C171" s="988"/>
      <c r="D171" s="988"/>
      <c r="E171" s="988"/>
    </row>
    <row r="172" spans="2:5" x14ac:dyDescent="0.25">
      <c r="B172" s="988"/>
      <c r="C172" s="988"/>
      <c r="D172" s="988"/>
      <c r="E172" s="988"/>
    </row>
    <row r="173" spans="2:5" x14ac:dyDescent="0.25">
      <c r="B173" s="988"/>
      <c r="C173" s="988"/>
      <c r="D173" s="988"/>
      <c r="E173" s="988"/>
    </row>
    <row r="174" spans="2:5" x14ac:dyDescent="0.25">
      <c r="B174" s="988"/>
      <c r="C174" s="988"/>
      <c r="D174" s="988"/>
      <c r="E174" s="988"/>
    </row>
    <row r="175" spans="2:5" x14ac:dyDescent="0.25">
      <c r="B175" s="988"/>
      <c r="C175" s="988"/>
      <c r="D175" s="988"/>
      <c r="E175" s="988"/>
    </row>
    <row r="176" spans="2:5" x14ac:dyDescent="0.25">
      <c r="B176" s="988"/>
      <c r="C176" s="988"/>
      <c r="D176" s="988"/>
      <c r="E176" s="988"/>
    </row>
    <row r="177" spans="2:5" x14ac:dyDescent="0.25">
      <c r="B177" s="988"/>
      <c r="C177" s="988"/>
      <c r="D177" s="988"/>
      <c r="E177" s="988"/>
    </row>
    <row r="178" spans="2:5" x14ac:dyDescent="0.25">
      <c r="B178" s="988"/>
      <c r="C178" s="988"/>
      <c r="D178" s="988"/>
      <c r="E178" s="988"/>
    </row>
    <row r="179" spans="2:5" x14ac:dyDescent="0.25">
      <c r="B179" s="988"/>
      <c r="C179" s="988"/>
      <c r="D179" s="988"/>
      <c r="E179" s="988"/>
    </row>
    <row r="180" spans="2:5" x14ac:dyDescent="0.25">
      <c r="B180" s="988"/>
      <c r="C180" s="988"/>
      <c r="D180" s="988"/>
      <c r="E180" s="988"/>
    </row>
    <row r="181" spans="2:5" x14ac:dyDescent="0.25">
      <c r="B181" s="988"/>
      <c r="C181" s="988"/>
      <c r="D181" s="988"/>
      <c r="E181" s="988"/>
    </row>
    <row r="182" spans="2:5" x14ac:dyDescent="0.25">
      <c r="B182" s="988"/>
      <c r="C182" s="988"/>
      <c r="D182" s="988"/>
      <c r="E182" s="988"/>
    </row>
    <row r="183" spans="2:5" x14ac:dyDescent="0.25">
      <c r="B183" s="988"/>
      <c r="C183" s="988"/>
      <c r="D183" s="988"/>
      <c r="E183" s="988"/>
    </row>
    <row r="184" spans="2:5" x14ac:dyDescent="0.25">
      <c r="B184" s="988"/>
      <c r="C184" s="988"/>
      <c r="D184" s="988"/>
      <c r="E184" s="988"/>
    </row>
    <row r="185" spans="2:5" x14ac:dyDescent="0.25">
      <c r="B185" s="988"/>
      <c r="C185" s="988"/>
      <c r="D185" s="988"/>
      <c r="E185" s="988"/>
    </row>
    <row r="186" spans="2:5" x14ac:dyDescent="0.25">
      <c r="B186" s="988"/>
      <c r="C186" s="988"/>
      <c r="D186" s="988"/>
      <c r="E186" s="988"/>
    </row>
    <row r="187" spans="2:5" x14ac:dyDescent="0.25">
      <c r="B187" s="988"/>
      <c r="C187" s="988"/>
      <c r="D187" s="988"/>
      <c r="E187" s="988"/>
    </row>
    <row r="188" spans="2:5" x14ac:dyDescent="0.25">
      <c r="B188" s="988"/>
      <c r="C188" s="988"/>
      <c r="D188" s="988"/>
      <c r="E188" s="988"/>
    </row>
    <row r="189" spans="2:5" x14ac:dyDescent="0.25">
      <c r="B189" s="988"/>
      <c r="C189" s="988"/>
      <c r="D189" s="988"/>
      <c r="E189" s="988"/>
    </row>
    <row r="190" spans="2:5" x14ac:dyDescent="0.25">
      <c r="B190" s="988"/>
      <c r="C190" s="988"/>
      <c r="D190" s="988"/>
      <c r="E190" s="988"/>
    </row>
    <row r="191" spans="2:5" x14ac:dyDescent="0.25">
      <c r="B191" s="988"/>
      <c r="C191" s="988"/>
      <c r="D191" s="988"/>
      <c r="E191" s="988"/>
    </row>
    <row r="192" spans="2:5" x14ac:dyDescent="0.25">
      <c r="B192" s="988"/>
      <c r="C192" s="988"/>
      <c r="D192" s="988"/>
      <c r="E192" s="988"/>
    </row>
    <row r="193" spans="2:5" x14ac:dyDescent="0.25">
      <c r="B193" s="988"/>
      <c r="C193" s="988"/>
      <c r="D193" s="988"/>
      <c r="E193" s="988"/>
    </row>
    <row r="194" spans="2:5" x14ac:dyDescent="0.25">
      <c r="B194" s="988"/>
      <c r="C194" s="988"/>
      <c r="D194" s="988"/>
      <c r="E194" s="988"/>
    </row>
  </sheetData>
  <mergeCells count="117">
    <mergeCell ref="M59:O59"/>
    <mergeCell ref="M60:M63"/>
    <mergeCell ref="N62:O62"/>
    <mergeCell ref="M64:O64"/>
    <mergeCell ref="J71:J72"/>
    <mergeCell ref="H20:J22"/>
    <mergeCell ref="H27:J30"/>
    <mergeCell ref="H35:J38"/>
    <mergeCell ref="H43:J46"/>
    <mergeCell ref="H51:J54"/>
    <mergeCell ref="H57:J60"/>
    <mergeCell ref="H68:J68"/>
    <mergeCell ref="H39:J39"/>
    <mergeCell ref="H40:H41"/>
    <mergeCell ref="H42:J42"/>
    <mergeCell ref="H47:J47"/>
    <mergeCell ref="H48:H49"/>
    <mergeCell ref="H50:J50"/>
    <mergeCell ref="H31:J31"/>
    <mergeCell ref="H32:H33"/>
    <mergeCell ref="H34:J34"/>
    <mergeCell ref="G31:G34"/>
    <mergeCell ref="F47:F50"/>
    <mergeCell ref="G43:G46"/>
    <mergeCell ref="G47:G50"/>
    <mergeCell ref="G35:G38"/>
    <mergeCell ref="F39:F42"/>
    <mergeCell ref="G39:G42"/>
    <mergeCell ref="G51:G54"/>
    <mergeCell ref="B47:D50"/>
    <mergeCell ref="E47:E50"/>
    <mergeCell ref="G20:G22"/>
    <mergeCell ref="H18:J18"/>
    <mergeCell ref="H19:J19"/>
    <mergeCell ref="B27:D30"/>
    <mergeCell ref="E27:E30"/>
    <mergeCell ref="F27:F30"/>
    <mergeCell ref="G27:G30"/>
    <mergeCell ref="E23:E26"/>
    <mergeCell ref="F23:F26"/>
    <mergeCell ref="G23:G26"/>
    <mergeCell ref="H23:J23"/>
    <mergeCell ref="H24:H25"/>
    <mergeCell ref="H26:J26"/>
    <mergeCell ref="B3:E3"/>
    <mergeCell ref="B7:F7"/>
    <mergeCell ref="B61:D64"/>
    <mergeCell ref="E61:E64"/>
    <mergeCell ref="F61:F64"/>
    <mergeCell ref="B55:D56"/>
    <mergeCell ref="E55:E56"/>
    <mergeCell ref="F55:F56"/>
    <mergeCell ref="B57:D60"/>
    <mergeCell ref="B8:D8"/>
    <mergeCell ref="B23:D26"/>
    <mergeCell ref="B51:D54"/>
    <mergeCell ref="E20:E22"/>
    <mergeCell ref="F20:F22"/>
    <mergeCell ref="E16:E17"/>
    <mergeCell ref="F16:F17"/>
    <mergeCell ref="B43:D46"/>
    <mergeCell ref="E43:E46"/>
    <mergeCell ref="F43:F46"/>
    <mergeCell ref="B20:D22"/>
    <mergeCell ref="B9:D10"/>
    <mergeCell ref="E9:E10"/>
    <mergeCell ref="B35:D38"/>
    <mergeCell ref="E35:E38"/>
    <mergeCell ref="F95:F96"/>
    <mergeCell ref="F99:F100"/>
    <mergeCell ref="B39:D42"/>
    <mergeCell ref="E39:E42"/>
    <mergeCell ref="B31:D34"/>
    <mergeCell ref="E31:E34"/>
    <mergeCell ref="B86:D86"/>
    <mergeCell ref="F51:F54"/>
    <mergeCell ref="E57:E60"/>
    <mergeCell ref="F57:F60"/>
    <mergeCell ref="E51:E54"/>
    <mergeCell ref="B68:D73"/>
    <mergeCell ref="F35:F38"/>
    <mergeCell ref="F31:F34"/>
    <mergeCell ref="G61:G64"/>
    <mergeCell ref="H61:J61"/>
    <mergeCell ref="H62:H63"/>
    <mergeCell ref="H64:J64"/>
    <mergeCell ref="G55:G56"/>
    <mergeCell ref="G57:G60"/>
    <mergeCell ref="B83:D83"/>
    <mergeCell ref="B84:D84"/>
    <mergeCell ref="B85:D85"/>
    <mergeCell ref="H55:J55"/>
    <mergeCell ref="H56:J56"/>
    <mergeCell ref="H73:J73"/>
    <mergeCell ref="H66:J66"/>
    <mergeCell ref="B65:D67"/>
    <mergeCell ref="G7:I7"/>
    <mergeCell ref="H8:J8"/>
    <mergeCell ref="B14:D15"/>
    <mergeCell ref="E14:E15"/>
    <mergeCell ref="F14:F15"/>
    <mergeCell ref="G14:G15"/>
    <mergeCell ref="G18:G19"/>
    <mergeCell ref="F18:F19"/>
    <mergeCell ref="E18:E19"/>
    <mergeCell ref="B18:D19"/>
    <mergeCell ref="H14:J14"/>
    <mergeCell ref="H15:J15"/>
    <mergeCell ref="H16:J17"/>
    <mergeCell ref="G16:G17"/>
    <mergeCell ref="H9:J9"/>
    <mergeCell ref="F9:F10"/>
    <mergeCell ref="G9:G10"/>
    <mergeCell ref="H10:J10"/>
    <mergeCell ref="B16:D17"/>
    <mergeCell ref="H11:J13"/>
    <mergeCell ref="G11:G13"/>
  </mergeCells>
  <hyperlinks>
    <hyperlink ref="G7" location="Inhalt!A1" display="Zurück zum Inhaltsverzeichnis" xr:uid="{00000000-0004-0000-4500-000000000000}"/>
  </hyperlinks>
  <pageMargins left="0.7" right="0.7" top="0.78740157499999996" bottom="0.78740157499999996"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25"/>
  <dimension ref="A1:AS420"/>
  <sheetViews>
    <sheetView workbookViewId="0"/>
  </sheetViews>
  <sheetFormatPr baseColWidth="10" defaultColWidth="5.5703125" defaultRowHeight="15" x14ac:dyDescent="0.25"/>
  <cols>
    <col min="1" max="1" width="2.85546875" customWidth="1"/>
    <col min="2" max="2" width="12.7109375" style="181" customWidth="1"/>
    <col min="3" max="4" width="6.7109375" style="181" customWidth="1"/>
    <col min="5" max="5" width="7.5703125" style="181" customWidth="1"/>
    <col min="6" max="6" width="9.5703125" style="181" customWidth="1"/>
    <col min="7" max="7" width="6.7109375" style="181" customWidth="1"/>
    <col min="8" max="8" width="9.7109375" style="181" customWidth="1"/>
    <col min="9" max="9" width="6.7109375" style="181" customWidth="1"/>
    <col min="10" max="11" width="8.42578125" style="181" customWidth="1"/>
    <col min="12" max="12" width="10.28515625" style="181" customWidth="1"/>
    <col min="13" max="13" width="8.140625" style="181" customWidth="1"/>
    <col min="14" max="14" width="9.5703125" style="181" customWidth="1"/>
    <col min="15" max="15" width="9.28515625" style="181" customWidth="1"/>
    <col min="16" max="17" width="6.7109375" style="181" customWidth="1"/>
    <col min="18" max="18" width="10" style="181" customWidth="1"/>
    <col min="19" max="19" width="10.85546875" style="181" customWidth="1"/>
    <col min="20" max="20" width="7.7109375" style="181" customWidth="1"/>
    <col min="21" max="21" width="2.5703125" style="181" customWidth="1"/>
    <col min="22" max="22" width="9" style="181" customWidth="1"/>
    <col min="24" max="24" width="15.5703125" customWidth="1"/>
    <col min="27" max="16384" width="5.5703125" style="181"/>
  </cols>
  <sheetData>
    <row r="1" spans="1:45" x14ac:dyDescent="0.25">
      <c r="B1" s="179"/>
      <c r="C1" s="179"/>
      <c r="D1" s="179"/>
      <c r="E1" s="179"/>
      <c r="F1" s="179"/>
      <c r="G1" s="179"/>
      <c r="H1" s="179"/>
      <c r="I1" s="179"/>
      <c r="J1" s="179"/>
      <c r="K1" s="180"/>
      <c r="L1" s="179"/>
      <c r="M1" s="179"/>
      <c r="N1" s="179"/>
      <c r="O1" s="179"/>
      <c r="P1" s="179"/>
      <c r="Q1" s="179"/>
      <c r="R1" s="179"/>
      <c r="S1" s="179"/>
      <c r="T1" s="179"/>
      <c r="U1" s="179"/>
    </row>
    <row r="2" spans="1:45" s="178" customFormat="1" x14ac:dyDescent="0.25">
      <c r="A2"/>
      <c r="W2"/>
      <c r="X2"/>
      <c r="Y2"/>
      <c r="Z2"/>
    </row>
    <row r="3" spans="1:45" ht="39.75" customHeight="1" x14ac:dyDescent="0.25">
      <c r="B3" s="746" t="s">
        <v>2345</v>
      </c>
      <c r="C3" s="184"/>
      <c r="D3" s="184"/>
      <c r="E3" s="184"/>
      <c r="F3" s="184"/>
      <c r="G3" s="184"/>
      <c r="H3" s="184"/>
      <c r="I3" s="184"/>
      <c r="J3" s="184"/>
      <c r="K3" s="184"/>
      <c r="L3" s="184"/>
    </row>
    <row r="4" spans="1:45" s="178" customFormat="1" ht="3" customHeight="1" x14ac:dyDescent="0.25">
      <c r="A4"/>
      <c r="G4" s="183"/>
      <c r="H4" s="185"/>
      <c r="I4" s="183"/>
      <c r="W4"/>
      <c r="X4"/>
      <c r="Y4"/>
      <c r="Z4"/>
    </row>
    <row r="5" spans="1:45" s="64" customFormat="1" ht="27.95" customHeight="1" x14ac:dyDescent="0.25">
      <c r="A5"/>
      <c r="B5" s="2656" t="s">
        <v>2343</v>
      </c>
      <c r="C5" s="2657"/>
      <c r="D5" s="2657"/>
      <c r="E5" s="2657"/>
      <c r="F5" s="2657"/>
      <c r="G5" s="2657"/>
      <c r="H5" s="2657"/>
      <c r="I5" s="2657"/>
      <c r="J5" s="2657"/>
      <c r="K5" s="2657"/>
      <c r="L5" s="2657"/>
      <c r="M5" s="2657"/>
      <c r="N5" s="2657"/>
      <c r="O5" s="2657"/>
      <c r="P5" s="2657"/>
      <c r="Q5" s="2657"/>
      <c r="R5" s="2657"/>
      <c r="S5" s="2658"/>
      <c r="T5" s="184"/>
      <c r="V5" s="174" t="s">
        <v>2344</v>
      </c>
      <c r="W5"/>
      <c r="X5"/>
      <c r="Y5"/>
      <c r="Z5"/>
    </row>
    <row r="6" spans="1:45" s="64" customFormat="1" ht="27.95" customHeight="1" x14ac:dyDescent="0.25">
      <c r="A6"/>
      <c r="B6" s="2688" t="s">
        <v>659</v>
      </c>
      <c r="C6" s="2720"/>
      <c r="D6" s="2720"/>
      <c r="E6" s="2713"/>
      <c r="F6" s="1889" t="s">
        <v>2347</v>
      </c>
      <c r="G6" s="1889"/>
      <c r="H6" s="1889"/>
      <c r="I6" s="1889"/>
      <c r="J6" s="1889"/>
      <c r="K6" s="1889"/>
      <c r="L6" s="1889"/>
      <c r="M6" s="1889"/>
      <c r="N6" s="1889"/>
      <c r="O6" s="1889"/>
      <c r="P6" s="1889"/>
      <c r="Q6" s="1889"/>
      <c r="R6" s="1889"/>
      <c r="S6" s="175" t="s">
        <v>660</v>
      </c>
      <c r="T6" s="184"/>
      <c r="W6"/>
      <c r="X6"/>
      <c r="Y6"/>
      <c r="Z6"/>
    </row>
    <row r="7" spans="1:45" s="64" customFormat="1" ht="27.95" customHeight="1" x14ac:dyDescent="0.25">
      <c r="A7"/>
      <c r="B7" s="163"/>
      <c r="C7" s="163"/>
      <c r="D7" s="163"/>
      <c r="E7" s="163"/>
      <c r="F7" s="2655" t="s">
        <v>2348</v>
      </c>
      <c r="G7" s="2655"/>
      <c r="H7" s="2655"/>
      <c r="I7" s="2655"/>
      <c r="J7" s="2656" t="s">
        <v>2350</v>
      </c>
      <c r="K7" s="2657"/>
      <c r="L7" s="2657"/>
      <c r="M7" s="2657"/>
      <c r="N7" s="2657"/>
      <c r="O7" s="2657"/>
      <c r="P7" s="2657"/>
      <c r="Q7" s="2657"/>
      <c r="R7" s="2658"/>
      <c r="S7" s="2"/>
      <c r="T7" s="184"/>
      <c r="W7"/>
      <c r="X7"/>
      <c r="Y7"/>
      <c r="Z7"/>
    </row>
    <row r="8" spans="1:45" s="64" customFormat="1" ht="27.95" customHeight="1" x14ac:dyDescent="0.25">
      <c r="A8"/>
      <c r="B8" s="2"/>
      <c r="C8" s="2"/>
      <c r="D8" s="2"/>
      <c r="E8" s="2"/>
      <c r="F8" s="2"/>
      <c r="G8" s="2"/>
      <c r="H8" s="184"/>
      <c r="I8" s="171"/>
      <c r="J8" s="2656" t="s">
        <v>2351</v>
      </c>
      <c r="K8" s="2657"/>
      <c r="L8" s="2657"/>
      <c r="M8" s="2657"/>
      <c r="N8" s="2657"/>
      <c r="O8" s="2657"/>
      <c r="P8" s="2657"/>
      <c r="Q8" s="80"/>
      <c r="R8" s="2"/>
      <c r="W8"/>
      <c r="X8"/>
      <c r="Y8"/>
      <c r="Z8"/>
    </row>
    <row r="9" spans="1:45" s="64" customFormat="1" ht="27.95" customHeight="1" x14ac:dyDescent="0.25">
      <c r="A9"/>
      <c r="B9" s="2"/>
      <c r="C9" s="2"/>
      <c r="D9" s="2"/>
      <c r="E9" s="2"/>
      <c r="F9" s="2"/>
      <c r="G9" s="2"/>
      <c r="H9" s="184"/>
      <c r="I9" s="172"/>
      <c r="J9" s="2656" t="s">
        <v>2352</v>
      </c>
      <c r="K9" s="2657"/>
      <c r="L9" s="2657"/>
      <c r="M9" s="2657"/>
      <c r="N9" s="2658"/>
      <c r="O9" s="2688" t="s">
        <v>2353</v>
      </c>
      <c r="P9" s="2713"/>
      <c r="Q9" s="2"/>
      <c r="R9" s="2"/>
      <c r="S9" s="186"/>
      <c r="T9" s="186"/>
      <c r="W9"/>
      <c r="X9"/>
      <c r="Y9"/>
      <c r="Z9"/>
    </row>
    <row r="10" spans="1:45" s="64" customFormat="1" ht="27.95" customHeight="1" x14ac:dyDescent="0.25">
      <c r="A10"/>
      <c r="B10" s="2"/>
      <c r="C10" s="2"/>
      <c r="D10" s="2"/>
      <c r="E10" s="2"/>
      <c r="F10" s="2"/>
      <c r="G10" s="2"/>
      <c r="H10" s="184"/>
      <c r="I10" s="2"/>
      <c r="J10" s="176" t="s">
        <v>2354</v>
      </c>
      <c r="K10" s="2656" t="s">
        <v>2356</v>
      </c>
      <c r="L10" s="2658"/>
      <c r="M10" s="175" t="s">
        <v>2357</v>
      </c>
      <c r="N10" s="175" t="s">
        <v>2359</v>
      </c>
      <c r="O10" s="2"/>
      <c r="P10" s="2"/>
      <c r="Q10" s="2"/>
      <c r="R10" s="2"/>
      <c r="W10"/>
      <c r="X10"/>
      <c r="Y10"/>
      <c r="Z10"/>
    </row>
    <row r="11" spans="1:45" s="64" customFormat="1" ht="14.1" customHeight="1" x14ac:dyDescent="0.25">
      <c r="A11"/>
      <c r="W11"/>
      <c r="X11"/>
      <c r="Y11"/>
      <c r="Z11"/>
    </row>
    <row r="12" spans="1:45" ht="15" customHeight="1" x14ac:dyDescent="0.25"/>
    <row r="13" spans="1:45" x14ac:dyDescent="0.25">
      <c r="B13" s="878"/>
      <c r="C13" s="878"/>
      <c r="D13" s="878"/>
      <c r="E13" s="878"/>
      <c r="F13" s="878"/>
      <c r="G13" s="878"/>
      <c r="H13" s="878"/>
      <c r="I13" s="878"/>
      <c r="J13" s="878"/>
      <c r="K13" s="878"/>
      <c r="L13" s="878"/>
      <c r="M13" s="878"/>
      <c r="N13" s="878"/>
      <c r="O13" s="878"/>
      <c r="P13" s="878"/>
      <c r="Q13" s="878"/>
      <c r="R13" s="878"/>
      <c r="S13" s="878"/>
      <c r="T13" s="878"/>
      <c r="U13" s="878"/>
      <c r="V13" s="878"/>
    </row>
    <row r="14" spans="1:45" x14ac:dyDescent="0.25">
      <c r="B14" s="879"/>
      <c r="C14" s="879"/>
      <c r="D14" s="879"/>
      <c r="E14" s="879"/>
      <c r="F14" s="879"/>
      <c r="G14" s="879"/>
      <c r="H14" s="879"/>
      <c r="I14" s="879"/>
      <c r="J14" s="879"/>
      <c r="K14" s="879"/>
      <c r="L14" s="879"/>
      <c r="M14" s="879"/>
      <c r="N14" s="879"/>
      <c r="O14" s="879"/>
      <c r="P14" s="879"/>
      <c r="Q14" s="879"/>
      <c r="R14" s="879"/>
      <c r="S14" s="879"/>
      <c r="T14" s="879"/>
      <c r="U14" s="879"/>
      <c r="V14" s="879"/>
      <c r="AJ14" s="187"/>
      <c r="AK14" s="187"/>
      <c r="AL14" s="180"/>
      <c r="AM14" s="180"/>
      <c r="AN14" s="180"/>
      <c r="AO14" s="180"/>
      <c r="AP14" s="180"/>
      <c r="AQ14" s="180"/>
      <c r="AR14" s="180"/>
      <c r="AS14" s="180"/>
    </row>
    <row r="15" spans="1:45" s="178" customFormat="1" x14ac:dyDescent="0.25">
      <c r="A15"/>
      <c r="W15"/>
      <c r="X15"/>
      <c r="Y15"/>
      <c r="Z15"/>
    </row>
    <row r="16" spans="1:45" ht="25.5" x14ac:dyDescent="0.25">
      <c r="B16" s="746" t="s">
        <v>2345</v>
      </c>
      <c r="C16" s="184"/>
      <c r="D16" s="184"/>
      <c r="E16" s="184"/>
      <c r="F16" s="184"/>
      <c r="G16" s="184"/>
      <c r="H16" s="184"/>
      <c r="I16" s="184"/>
      <c r="J16" s="184"/>
      <c r="K16" s="184"/>
      <c r="L16" s="184"/>
    </row>
    <row r="17" spans="1:26" s="178" customFormat="1" ht="3" customHeight="1" x14ac:dyDescent="0.25">
      <c r="A17"/>
      <c r="G17" s="183"/>
      <c r="H17" s="185"/>
      <c r="I17" s="183"/>
      <c r="W17"/>
      <c r="X17"/>
      <c r="Y17"/>
      <c r="Z17"/>
    </row>
    <row r="18" spans="1:26" s="64" customFormat="1" ht="27.95" customHeight="1" x14ac:dyDescent="0.25">
      <c r="A18"/>
      <c r="B18" s="2656" t="s">
        <v>2343</v>
      </c>
      <c r="C18" s="2657"/>
      <c r="D18" s="2657"/>
      <c r="E18" s="2657"/>
      <c r="F18" s="2657"/>
      <c r="G18" s="2657"/>
      <c r="H18" s="2657"/>
      <c r="I18" s="2657"/>
      <c r="J18" s="2657"/>
      <c r="K18" s="2657"/>
      <c r="L18" s="2657"/>
      <c r="M18" s="2657"/>
      <c r="N18" s="2657"/>
      <c r="O18" s="2657"/>
      <c r="P18" s="2657"/>
      <c r="Q18" s="2657"/>
      <c r="R18" s="2657"/>
      <c r="S18" s="2658"/>
      <c r="T18" s="184"/>
      <c r="V18" s="174" t="s">
        <v>2355</v>
      </c>
      <c r="W18"/>
      <c r="X18"/>
      <c r="Y18"/>
      <c r="Z18"/>
    </row>
    <row r="19" spans="1:26" s="64" customFormat="1" ht="27.95" customHeight="1" x14ac:dyDescent="0.25">
      <c r="A19"/>
      <c r="B19" s="2688" t="s">
        <v>659</v>
      </c>
      <c r="C19" s="2720"/>
      <c r="D19" s="2720"/>
      <c r="E19" s="2713"/>
      <c r="F19" s="1889" t="s">
        <v>2347</v>
      </c>
      <c r="G19" s="1889"/>
      <c r="H19" s="1889"/>
      <c r="I19" s="1889"/>
      <c r="J19" s="1889"/>
      <c r="K19" s="1889"/>
      <c r="L19" s="1889"/>
      <c r="M19" s="1889"/>
      <c r="N19" s="1889"/>
      <c r="O19" s="1889"/>
      <c r="P19" s="1889"/>
      <c r="Q19" s="1889"/>
      <c r="R19" s="1889"/>
      <c r="S19" s="175" t="s">
        <v>660</v>
      </c>
      <c r="T19" s="184"/>
      <c r="W19"/>
      <c r="X19"/>
      <c r="Y19"/>
      <c r="Z19"/>
    </row>
    <row r="20" spans="1:26" s="64" customFormat="1" ht="27.95" customHeight="1" x14ac:dyDescent="0.25">
      <c r="A20"/>
      <c r="B20" s="163"/>
      <c r="C20" s="163"/>
      <c r="D20" s="163"/>
      <c r="E20" s="163"/>
      <c r="F20" s="2655" t="s">
        <v>2349</v>
      </c>
      <c r="G20" s="2655"/>
      <c r="H20" s="2655"/>
      <c r="I20" s="2655"/>
      <c r="J20" s="2656" t="s">
        <v>2350</v>
      </c>
      <c r="K20" s="2657"/>
      <c r="L20" s="2657"/>
      <c r="M20" s="2657"/>
      <c r="N20" s="2657"/>
      <c r="O20" s="2657"/>
      <c r="P20" s="2657"/>
      <c r="Q20" s="2657"/>
      <c r="R20" s="2658"/>
      <c r="S20" s="2"/>
      <c r="T20" s="184"/>
      <c r="W20"/>
      <c r="X20"/>
      <c r="Y20"/>
      <c r="Z20"/>
    </row>
    <row r="21" spans="1:26" s="64" customFormat="1" ht="27.95" customHeight="1" x14ac:dyDescent="0.25">
      <c r="A21"/>
      <c r="B21" s="2"/>
      <c r="C21" s="2"/>
      <c r="D21" s="2"/>
      <c r="E21" s="2"/>
      <c r="F21" s="2"/>
      <c r="G21" s="2"/>
      <c r="H21" s="184"/>
      <c r="I21" s="171"/>
      <c r="J21" s="2656" t="s">
        <v>2351</v>
      </c>
      <c r="K21" s="2657"/>
      <c r="L21" s="2657"/>
      <c r="M21" s="2657"/>
      <c r="N21" s="2657"/>
      <c r="O21" s="2657"/>
      <c r="P21" s="2657"/>
      <c r="Q21" s="80"/>
      <c r="R21" s="2"/>
      <c r="W21"/>
      <c r="X21"/>
      <c r="Y21"/>
      <c r="Z21"/>
    </row>
    <row r="22" spans="1:26" s="64" customFormat="1" ht="27.95" customHeight="1" x14ac:dyDescent="0.25">
      <c r="A22"/>
      <c r="B22" s="2"/>
      <c r="C22" s="2"/>
      <c r="D22" s="2"/>
      <c r="E22" s="2"/>
      <c r="F22" s="2"/>
      <c r="G22" s="2"/>
      <c r="H22" s="184"/>
      <c r="I22" s="172"/>
      <c r="J22" s="2656" t="s">
        <v>2352</v>
      </c>
      <c r="K22" s="2657"/>
      <c r="L22" s="2657"/>
      <c r="M22" s="2657"/>
      <c r="N22" s="2658"/>
      <c r="O22" s="2688" t="s">
        <v>2353</v>
      </c>
      <c r="P22" s="2713"/>
      <c r="Q22" s="2"/>
      <c r="R22" s="2"/>
      <c r="S22" s="186"/>
      <c r="T22" s="186"/>
      <c r="W22"/>
      <c r="X22"/>
      <c r="Y22"/>
      <c r="Z22"/>
    </row>
    <row r="23" spans="1:26" s="64" customFormat="1" ht="27.95" customHeight="1" x14ac:dyDescent="0.25">
      <c r="A23"/>
      <c r="B23" s="2"/>
      <c r="C23" s="2"/>
      <c r="D23" s="2"/>
      <c r="E23" s="2"/>
      <c r="F23" s="2"/>
      <c r="G23" s="2"/>
      <c r="H23" s="184"/>
      <c r="I23" s="2"/>
      <c r="J23" s="772" t="s">
        <v>2354</v>
      </c>
      <c r="K23" s="2688" t="s">
        <v>2356</v>
      </c>
      <c r="L23" s="2713"/>
      <c r="M23" s="175" t="s">
        <v>2357</v>
      </c>
      <c r="N23" s="175" t="s">
        <v>2359</v>
      </c>
      <c r="O23" s="2"/>
      <c r="P23" s="2"/>
      <c r="Q23" s="2"/>
      <c r="R23" s="2"/>
      <c r="W23"/>
      <c r="X23"/>
      <c r="Y23"/>
      <c r="Z23"/>
    </row>
    <row r="27" spans="1:26" ht="14.25" customHeight="1" x14ac:dyDescent="0.25">
      <c r="B27" s="878"/>
      <c r="C27" s="878"/>
      <c r="D27" s="878"/>
      <c r="E27" s="878"/>
      <c r="F27" s="878"/>
      <c r="G27" s="878"/>
      <c r="H27" s="878"/>
      <c r="I27" s="878"/>
      <c r="J27" s="878"/>
      <c r="K27" s="878"/>
      <c r="L27" s="878"/>
      <c r="M27" s="878"/>
      <c r="N27" s="878"/>
      <c r="O27" s="878"/>
      <c r="P27" s="878"/>
      <c r="Q27" s="878"/>
      <c r="R27" s="878"/>
      <c r="S27" s="878"/>
      <c r="T27" s="878"/>
      <c r="U27" s="878"/>
      <c r="V27" s="878"/>
    </row>
    <row r="28" spans="1:26" x14ac:dyDescent="0.25">
      <c r="B28" s="879"/>
      <c r="C28" s="879"/>
      <c r="D28" s="879"/>
      <c r="E28" s="879"/>
      <c r="F28" s="879"/>
      <c r="G28" s="879"/>
      <c r="H28" s="879"/>
      <c r="I28" s="879"/>
      <c r="J28" s="879"/>
      <c r="K28" s="879"/>
      <c r="L28" s="879"/>
      <c r="M28" s="879"/>
      <c r="N28" s="879"/>
      <c r="O28" s="879"/>
      <c r="P28" s="879"/>
      <c r="Q28" s="879"/>
      <c r="R28" s="879"/>
      <c r="S28" s="879"/>
      <c r="T28" s="879"/>
      <c r="U28" s="879"/>
      <c r="V28" s="879"/>
    </row>
    <row r="29" spans="1:26" s="178" customFormat="1" x14ac:dyDescent="0.25">
      <c r="A29"/>
      <c r="W29"/>
      <c r="X29"/>
      <c r="Y29"/>
      <c r="Z29"/>
    </row>
    <row r="30" spans="1:26" ht="25.5" x14ac:dyDescent="0.25">
      <c r="B30" s="746" t="s">
        <v>2345</v>
      </c>
      <c r="C30" s="184"/>
      <c r="D30" s="184"/>
      <c r="E30" s="184"/>
      <c r="F30" s="184"/>
      <c r="G30" s="184"/>
      <c r="H30" s="184"/>
      <c r="I30" s="184"/>
      <c r="J30" s="184"/>
      <c r="K30" s="184"/>
      <c r="L30" s="184"/>
    </row>
    <row r="31" spans="1:26" s="178" customFormat="1" ht="3" customHeight="1" x14ac:dyDescent="0.25">
      <c r="A31"/>
      <c r="G31" s="183"/>
      <c r="H31" s="185"/>
      <c r="I31" s="183"/>
      <c r="W31"/>
      <c r="X31"/>
      <c r="Y31"/>
      <c r="Z31"/>
    </row>
    <row r="32" spans="1:26" s="188" customFormat="1" ht="27.95" customHeight="1" x14ac:dyDescent="0.25">
      <c r="A32"/>
      <c r="B32" s="2656" t="s">
        <v>2342</v>
      </c>
      <c r="C32" s="2657"/>
      <c r="D32" s="2657"/>
      <c r="E32" s="2657"/>
      <c r="F32" s="2657"/>
      <c r="G32" s="2657"/>
      <c r="H32" s="2657"/>
      <c r="I32" s="2657"/>
      <c r="J32" s="2657"/>
      <c r="K32" s="2657"/>
      <c r="L32" s="2657"/>
      <c r="M32" s="2657"/>
      <c r="N32" s="2657"/>
      <c r="O32" s="2657"/>
      <c r="P32" s="2657"/>
      <c r="Q32" s="2657"/>
      <c r="R32" s="2657"/>
      <c r="S32" s="2658"/>
      <c r="V32" s="775" t="s">
        <v>2360</v>
      </c>
      <c r="W32"/>
      <c r="X32"/>
      <c r="Y32"/>
      <c r="Z32"/>
    </row>
    <row r="33" spans="1:26" s="188" customFormat="1" ht="27.95" customHeight="1" x14ac:dyDescent="0.25">
      <c r="A33"/>
      <c r="B33" s="2655" t="s">
        <v>659</v>
      </c>
      <c r="C33" s="2655"/>
      <c r="D33" s="2656" t="s">
        <v>2429</v>
      </c>
      <c r="E33" s="2727"/>
      <c r="F33" s="2727"/>
      <c r="G33" s="2727"/>
      <c r="H33" s="2727"/>
      <c r="I33" s="2727"/>
      <c r="J33" s="2727"/>
      <c r="K33" s="2727"/>
      <c r="L33" s="2727"/>
      <c r="M33" s="2727"/>
      <c r="N33" s="2727"/>
      <c r="O33" s="2727"/>
      <c r="P33" s="2727"/>
      <c r="Q33" s="2727"/>
      <c r="R33" s="2728"/>
      <c r="S33" s="175" t="s">
        <v>660</v>
      </c>
      <c r="W33"/>
      <c r="X33"/>
      <c r="Y33"/>
      <c r="Z33"/>
    </row>
    <row r="34" spans="1:26" s="188" customFormat="1" ht="27.95" customHeight="1" x14ac:dyDescent="0.25">
      <c r="A34"/>
      <c r="B34" s="163"/>
      <c r="C34" s="171"/>
      <c r="D34" s="1889" t="s">
        <v>2350</v>
      </c>
      <c r="E34" s="2735"/>
      <c r="F34" s="2735"/>
      <c r="G34" s="2735"/>
      <c r="H34" s="2735"/>
      <c r="I34" s="2735"/>
      <c r="J34" s="2735"/>
      <c r="K34" s="2735"/>
      <c r="L34" s="2735"/>
      <c r="M34" s="2735"/>
      <c r="N34" s="2735"/>
      <c r="O34" s="2735"/>
      <c r="P34" s="2735"/>
      <c r="Q34" s="2688" t="s">
        <v>2362</v>
      </c>
      <c r="R34" s="2713"/>
      <c r="S34" s="80"/>
      <c r="W34"/>
      <c r="X34"/>
      <c r="Y34"/>
      <c r="Z34"/>
    </row>
    <row r="35" spans="1:26" s="188" customFormat="1" ht="27.95" customHeight="1" x14ac:dyDescent="0.25">
      <c r="A35"/>
      <c r="B35" s="2"/>
      <c r="C35" s="172"/>
      <c r="D35" s="2738" t="s">
        <v>2361</v>
      </c>
      <c r="E35" s="2735"/>
      <c r="F35" s="2735"/>
      <c r="G35" s="2735"/>
      <c r="H35" s="2735"/>
      <c r="I35" s="2735"/>
      <c r="J35" s="2735"/>
      <c r="K35" s="2735"/>
      <c r="L35" s="2735"/>
      <c r="M35" s="2735"/>
      <c r="N35" s="2735"/>
      <c r="O35" s="2655" t="s">
        <v>2363</v>
      </c>
      <c r="P35" s="2655"/>
      <c r="Q35" s="80"/>
      <c r="R35" s="163"/>
      <c r="S35" s="2"/>
      <c r="W35"/>
      <c r="X35"/>
      <c r="Y35"/>
      <c r="Z35"/>
    </row>
    <row r="36" spans="1:26" s="188" customFormat="1" ht="27.95" customHeight="1" x14ac:dyDescent="0.25">
      <c r="A36"/>
      <c r="B36" s="2"/>
      <c r="C36" s="2"/>
      <c r="D36" s="1889" t="s">
        <v>2352</v>
      </c>
      <c r="E36" s="2735"/>
      <c r="F36" s="2735"/>
      <c r="G36" s="2735"/>
      <c r="H36" s="2735"/>
      <c r="I36" s="2735"/>
      <c r="J36" s="2735"/>
      <c r="K36" s="2735"/>
      <c r="L36" s="2735"/>
      <c r="M36" s="2688" t="s">
        <v>2353</v>
      </c>
      <c r="N36" s="2713"/>
      <c r="O36" s="2"/>
      <c r="P36" s="2"/>
      <c r="Q36" s="2"/>
      <c r="R36" s="2"/>
      <c r="S36" s="2"/>
      <c r="W36"/>
      <c r="X36"/>
      <c r="Y36"/>
      <c r="Z36"/>
    </row>
    <row r="37" spans="1:26" s="188" customFormat="1" ht="27.95" customHeight="1" x14ac:dyDescent="0.25">
      <c r="A37"/>
      <c r="B37" s="2"/>
      <c r="C37" s="2"/>
      <c r="D37" s="1889" t="s">
        <v>2364</v>
      </c>
      <c r="E37" s="2735"/>
      <c r="F37" s="2735"/>
      <c r="G37" s="2655" t="s">
        <v>2365</v>
      </c>
      <c r="H37" s="2655"/>
      <c r="I37" s="2655"/>
      <c r="J37" s="2655"/>
      <c r="K37" s="2655"/>
      <c r="L37" s="2655"/>
      <c r="M37" s="2"/>
      <c r="N37" s="2"/>
      <c r="O37" s="2"/>
      <c r="P37" s="2"/>
      <c r="Q37" s="2"/>
      <c r="R37" s="2"/>
      <c r="S37" s="2"/>
      <c r="W37"/>
      <c r="X37"/>
      <c r="Y37"/>
      <c r="Z37"/>
    </row>
    <row r="38" spans="1:26" s="188" customFormat="1" ht="34.5" customHeight="1" x14ac:dyDescent="0.25">
      <c r="A38"/>
      <c r="B38" s="2"/>
      <c r="C38" s="2"/>
      <c r="D38" s="1889" t="s">
        <v>2366</v>
      </c>
      <c r="E38" s="2735"/>
      <c r="F38" s="2"/>
      <c r="G38" s="2"/>
      <c r="H38" s="2"/>
      <c r="I38" s="2"/>
      <c r="J38" s="2"/>
      <c r="K38" s="2"/>
      <c r="L38" s="2"/>
      <c r="M38" s="2"/>
      <c r="N38" s="2"/>
      <c r="O38" s="2"/>
      <c r="P38" s="2"/>
      <c r="Q38" s="2"/>
      <c r="R38" s="2"/>
      <c r="S38" s="2"/>
      <c r="W38"/>
      <c r="X38"/>
      <c r="Y38"/>
      <c r="Z38"/>
    </row>
    <row r="41" spans="1:26" x14ac:dyDescent="0.25">
      <c r="B41" s="878"/>
      <c r="C41" s="878"/>
      <c r="D41" s="878"/>
      <c r="E41" s="878"/>
      <c r="F41" s="878"/>
      <c r="G41" s="878"/>
      <c r="H41" s="878"/>
      <c r="I41" s="878"/>
      <c r="J41" s="878"/>
      <c r="K41" s="878"/>
      <c r="L41" s="878"/>
      <c r="M41" s="878"/>
      <c r="N41" s="878"/>
      <c r="O41" s="878"/>
      <c r="P41" s="878"/>
      <c r="Q41" s="878"/>
      <c r="R41" s="878"/>
      <c r="S41" s="878"/>
      <c r="T41" s="878"/>
      <c r="U41" s="878"/>
      <c r="V41" s="878"/>
    </row>
    <row r="42" spans="1:26" x14ac:dyDescent="0.25">
      <c r="B42" s="879"/>
      <c r="C42" s="879"/>
      <c r="D42" s="879"/>
      <c r="E42" s="879"/>
      <c r="F42" s="879"/>
      <c r="G42" s="879"/>
      <c r="H42" s="879"/>
      <c r="I42" s="879"/>
      <c r="J42" s="879"/>
      <c r="K42" s="879"/>
      <c r="L42" s="879"/>
      <c r="M42" s="879"/>
      <c r="N42" s="879"/>
      <c r="O42" s="879"/>
      <c r="P42" s="879"/>
      <c r="Q42" s="879"/>
      <c r="R42" s="879"/>
      <c r="S42" s="879"/>
      <c r="T42" s="879"/>
      <c r="U42" s="879"/>
      <c r="V42" s="879"/>
    </row>
    <row r="43" spans="1:26" s="178" customFormat="1" ht="15" customHeight="1" x14ac:dyDescent="0.25">
      <c r="A43"/>
      <c r="W43"/>
      <c r="X43"/>
      <c r="Y43"/>
      <c r="Z43"/>
    </row>
    <row r="44" spans="1:26" ht="25.5" x14ac:dyDescent="0.25">
      <c r="B44" s="746" t="s">
        <v>2345</v>
      </c>
      <c r="C44" s="184"/>
      <c r="D44" s="184"/>
      <c r="E44" s="184"/>
      <c r="F44" s="184"/>
      <c r="G44" s="184"/>
      <c r="H44" s="184"/>
      <c r="I44" s="184"/>
      <c r="J44" s="184"/>
      <c r="K44" s="184"/>
      <c r="L44" s="184"/>
    </row>
    <row r="45" spans="1:26" s="178" customFormat="1" ht="3" customHeight="1" x14ac:dyDescent="0.25">
      <c r="A45"/>
      <c r="G45" s="183"/>
      <c r="H45" s="185"/>
      <c r="I45" s="183"/>
      <c r="W45"/>
      <c r="X45"/>
      <c r="Y45"/>
      <c r="Z45"/>
    </row>
    <row r="46" spans="1:26" s="188" customFormat="1" ht="27.95" customHeight="1" x14ac:dyDescent="0.25">
      <c r="A46"/>
      <c r="B46" s="2656" t="s">
        <v>2342</v>
      </c>
      <c r="C46" s="2657"/>
      <c r="D46" s="2657"/>
      <c r="E46" s="2657"/>
      <c r="F46" s="2657"/>
      <c r="G46" s="2657"/>
      <c r="H46" s="2657"/>
      <c r="I46" s="2657"/>
      <c r="J46" s="2657"/>
      <c r="K46" s="2657"/>
      <c r="L46" s="2657"/>
      <c r="M46" s="2657"/>
      <c r="N46" s="2657"/>
      <c r="O46" s="2657"/>
      <c r="P46" s="2657"/>
      <c r="Q46" s="2657"/>
      <c r="R46" s="2657"/>
      <c r="S46" s="2658"/>
      <c r="V46" s="775" t="s">
        <v>2358</v>
      </c>
      <c r="W46"/>
      <c r="X46"/>
      <c r="Y46"/>
      <c r="Z46"/>
    </row>
    <row r="47" spans="1:26" s="188" customFormat="1" ht="27.95" customHeight="1" x14ac:dyDescent="0.25">
      <c r="A47"/>
      <c r="B47" s="2655" t="s">
        <v>659</v>
      </c>
      <c r="C47" s="2655"/>
      <c r="D47" s="2656" t="s">
        <v>2</v>
      </c>
      <c r="E47" s="2657"/>
      <c r="F47" s="2657"/>
      <c r="G47" s="2657"/>
      <c r="H47" s="2657"/>
      <c r="I47" s="2657"/>
      <c r="J47" s="2657"/>
      <c r="K47" s="2657"/>
      <c r="L47" s="2657"/>
      <c r="M47" s="2657"/>
      <c r="N47" s="2657"/>
      <c r="O47" s="2657"/>
      <c r="P47" s="2657"/>
      <c r="Q47" s="2657"/>
      <c r="R47" s="2658"/>
      <c r="S47" s="175" t="s">
        <v>660</v>
      </c>
      <c r="W47"/>
      <c r="X47"/>
      <c r="Y47"/>
      <c r="Z47"/>
    </row>
    <row r="48" spans="1:26" s="188" customFormat="1" ht="27.95" customHeight="1" x14ac:dyDescent="0.25">
      <c r="A48"/>
      <c r="B48" s="163"/>
      <c r="C48" s="171"/>
      <c r="D48" s="2656" t="s">
        <v>2350</v>
      </c>
      <c r="E48" s="2657"/>
      <c r="F48" s="2657"/>
      <c r="G48" s="2657"/>
      <c r="H48" s="2657"/>
      <c r="I48" s="2657"/>
      <c r="J48" s="2657"/>
      <c r="K48" s="2657"/>
      <c r="L48" s="2657"/>
      <c r="M48" s="2657"/>
      <c r="N48" s="2657"/>
      <c r="O48" s="2657"/>
      <c r="P48" s="2657"/>
      <c r="Q48" s="2688" t="s">
        <v>2362</v>
      </c>
      <c r="R48" s="2713"/>
      <c r="S48" s="80"/>
      <c r="W48"/>
      <c r="X48"/>
      <c r="Y48"/>
      <c r="Z48"/>
    </row>
    <row r="49" spans="1:26" s="188" customFormat="1" ht="27.95" customHeight="1" x14ac:dyDescent="0.25">
      <c r="A49"/>
      <c r="B49" s="2"/>
      <c r="C49" s="172"/>
      <c r="D49" s="2656" t="s">
        <v>2351</v>
      </c>
      <c r="E49" s="2657"/>
      <c r="F49" s="2657"/>
      <c r="G49" s="2657"/>
      <c r="H49" s="2657"/>
      <c r="I49" s="2657"/>
      <c r="J49" s="2657"/>
      <c r="K49" s="2657"/>
      <c r="L49" s="2657"/>
      <c r="M49" s="2657"/>
      <c r="N49" s="2658"/>
      <c r="O49" s="2688" t="s">
        <v>2363</v>
      </c>
      <c r="P49" s="2713"/>
      <c r="Q49" s="80"/>
      <c r="R49" s="163"/>
      <c r="S49" s="2"/>
      <c r="W49"/>
      <c r="X49"/>
      <c r="Y49"/>
      <c r="Z49"/>
    </row>
    <row r="50" spans="1:26" s="188" customFormat="1" ht="27.95" customHeight="1" x14ac:dyDescent="0.25">
      <c r="A50"/>
      <c r="B50" s="2"/>
      <c r="C50" s="2"/>
      <c r="D50" s="1889" t="s">
        <v>2352</v>
      </c>
      <c r="E50" s="2735"/>
      <c r="F50" s="2735"/>
      <c r="G50" s="2735"/>
      <c r="H50" s="2735"/>
      <c r="I50" s="2735"/>
      <c r="J50" s="2735"/>
      <c r="K50" s="2735"/>
      <c r="L50" s="2735"/>
      <c r="M50" s="2688" t="s">
        <v>2353</v>
      </c>
      <c r="N50" s="2713"/>
      <c r="O50" s="2"/>
      <c r="P50" s="2"/>
      <c r="Q50" s="2"/>
      <c r="R50" s="2"/>
      <c r="S50" s="2"/>
      <c r="W50"/>
      <c r="X50"/>
      <c r="Y50"/>
      <c r="Z50"/>
    </row>
    <row r="51" spans="1:26" s="188" customFormat="1" ht="27.95" customHeight="1" x14ac:dyDescent="0.25">
      <c r="A51"/>
      <c r="B51" s="184"/>
      <c r="C51" s="184"/>
      <c r="D51" s="2748" t="s">
        <v>1265</v>
      </c>
      <c r="E51" s="2749"/>
      <c r="F51" s="2750"/>
      <c r="G51" s="2656" t="s">
        <v>1264</v>
      </c>
      <c r="H51" s="2657"/>
      <c r="I51" s="2657"/>
      <c r="J51" s="2657"/>
      <c r="K51" s="2657"/>
      <c r="L51" s="2657"/>
      <c r="M51" s="214"/>
      <c r="N51" s="215"/>
      <c r="O51" s="184"/>
      <c r="P51" s="184"/>
      <c r="Q51" s="184"/>
      <c r="R51" s="184"/>
      <c r="S51" s="184"/>
      <c r="W51"/>
      <c r="X51"/>
      <c r="Y51"/>
      <c r="Z51"/>
    </row>
    <row r="52" spans="1:26" s="188" customFormat="1" ht="35.25" customHeight="1" x14ac:dyDescent="0.25">
      <c r="A52"/>
      <c r="B52" s="184"/>
      <c r="C52" s="184"/>
      <c r="D52" s="184"/>
      <c r="E52" s="184"/>
      <c r="F52" s="184"/>
      <c r="G52" s="2656" t="s">
        <v>2373</v>
      </c>
      <c r="H52" s="2657"/>
      <c r="I52" s="2657"/>
      <c r="J52" s="2657"/>
      <c r="K52" s="2657"/>
      <c r="L52" s="2709"/>
      <c r="M52" s="2632"/>
      <c r="N52" s="2632"/>
      <c r="O52" s="184"/>
      <c r="P52" s="184"/>
      <c r="Q52" s="184"/>
      <c r="R52" s="184"/>
      <c r="S52" s="184"/>
      <c r="W52"/>
      <c r="X52"/>
      <c r="Y52"/>
      <c r="Z52"/>
    </row>
    <row r="53" spans="1:26" s="188" customFormat="1" ht="28.5" customHeight="1" x14ac:dyDescent="0.25">
      <c r="A53"/>
      <c r="B53" s="184"/>
      <c r="C53" s="184"/>
      <c r="D53" s="184"/>
      <c r="E53" s="184"/>
      <c r="F53" s="184"/>
      <c r="G53" s="2710" t="s">
        <v>2374</v>
      </c>
      <c r="H53" s="2711"/>
      <c r="I53" s="2711"/>
      <c r="J53" s="2712"/>
      <c r="K53" s="189"/>
      <c r="L53" s="184"/>
      <c r="M53" s="184"/>
      <c r="N53" s="184"/>
      <c r="O53" s="184"/>
      <c r="P53" s="184"/>
      <c r="Q53" s="184"/>
      <c r="R53" s="184"/>
      <c r="S53" s="184"/>
      <c r="W53"/>
      <c r="X53"/>
      <c r="Y53"/>
      <c r="Z53"/>
    </row>
    <row r="54" spans="1:26" s="188" customFormat="1" ht="27.95" customHeight="1" x14ac:dyDescent="0.25">
      <c r="A54"/>
      <c r="B54" s="184"/>
      <c r="C54" s="184"/>
      <c r="D54" s="184"/>
      <c r="E54" s="184"/>
      <c r="F54" s="184"/>
      <c r="G54" s="2656" t="s">
        <v>2375</v>
      </c>
      <c r="H54" s="2657"/>
      <c r="I54" s="2658"/>
      <c r="J54" s="184"/>
      <c r="K54" s="184"/>
      <c r="L54" s="184"/>
      <c r="M54" s="184"/>
      <c r="N54" s="184"/>
      <c r="O54" s="184"/>
      <c r="P54" s="184"/>
      <c r="Q54" s="184"/>
      <c r="R54" s="184"/>
      <c r="S54" s="184"/>
      <c r="W54"/>
      <c r="X54"/>
      <c r="Y54"/>
      <c r="Z54"/>
    </row>
    <row r="55" spans="1:26" s="188" customFormat="1" ht="11.25" customHeight="1" x14ac:dyDescent="0.25">
      <c r="A55"/>
      <c r="W55"/>
      <c r="X55"/>
      <c r="Y55"/>
      <c r="Z55"/>
    </row>
    <row r="57" spans="1:26" x14ac:dyDescent="0.25">
      <c r="B57" s="879"/>
      <c r="C57" s="879"/>
      <c r="D57" s="879"/>
      <c r="E57" s="879"/>
      <c r="F57" s="879"/>
      <c r="G57" s="879"/>
      <c r="H57" s="879"/>
      <c r="I57" s="879"/>
      <c r="J57" s="879"/>
      <c r="K57" s="879"/>
      <c r="L57" s="879"/>
      <c r="M57" s="879"/>
      <c r="N57" s="879"/>
      <c r="O57" s="879"/>
      <c r="P57" s="879"/>
      <c r="Q57" s="879"/>
      <c r="R57" s="879"/>
      <c r="S57" s="879"/>
      <c r="T57" s="879"/>
      <c r="U57" s="879"/>
      <c r="V57" s="879"/>
    </row>
    <row r="58" spans="1:26" s="178" customFormat="1" x14ac:dyDescent="0.25">
      <c r="A58"/>
      <c r="W58"/>
      <c r="X58"/>
      <c r="Y58"/>
      <c r="Z58"/>
    </row>
    <row r="59" spans="1:26" ht="25.5" x14ac:dyDescent="0.25">
      <c r="B59" s="746" t="s">
        <v>2345</v>
      </c>
      <c r="C59" s="184"/>
      <c r="D59" s="184"/>
      <c r="E59" s="184"/>
      <c r="F59" s="184"/>
      <c r="G59" s="184"/>
      <c r="H59" s="184"/>
      <c r="I59" s="184"/>
      <c r="J59" s="184"/>
      <c r="K59" s="184"/>
      <c r="L59" s="184"/>
    </row>
    <row r="60" spans="1:26" s="178" customFormat="1" ht="3" customHeight="1" x14ac:dyDescent="0.25">
      <c r="A60"/>
      <c r="W60"/>
      <c r="X60"/>
      <c r="Y60"/>
      <c r="Z60"/>
    </row>
    <row r="61" spans="1:26" s="64" customFormat="1" ht="24" customHeight="1" x14ac:dyDescent="0.25">
      <c r="A61"/>
      <c r="B61" s="2656" t="s">
        <v>3210</v>
      </c>
      <c r="C61" s="2657"/>
      <c r="D61" s="2657"/>
      <c r="E61" s="2657"/>
      <c r="F61" s="2657"/>
      <c r="G61" s="2657"/>
      <c r="H61" s="2657"/>
      <c r="I61" s="2657"/>
      <c r="J61" s="2657"/>
      <c r="K61" s="2657"/>
      <c r="L61" s="2657"/>
      <c r="M61" s="2657"/>
      <c r="N61" s="2657"/>
      <c r="O61" s="2657"/>
      <c r="P61" s="2657"/>
      <c r="Q61" s="2657"/>
      <c r="R61" s="2657"/>
      <c r="S61" s="2658"/>
      <c r="V61" s="64">
        <v>1</v>
      </c>
      <c r="W61"/>
      <c r="X61"/>
      <c r="Y61"/>
      <c r="Z61"/>
    </row>
    <row r="62" spans="1:26" s="178" customFormat="1" x14ac:dyDescent="0.25">
      <c r="A62"/>
      <c r="W62"/>
      <c r="X62"/>
      <c r="Y62"/>
      <c r="Z62"/>
    </row>
    <row r="63" spans="1:26" ht="15" customHeight="1" x14ac:dyDescent="0.25">
      <c r="B63" s="878"/>
      <c r="C63" s="878"/>
      <c r="D63" s="878"/>
      <c r="E63" s="878"/>
      <c r="F63" s="878"/>
      <c r="G63" s="878"/>
      <c r="H63" s="878"/>
      <c r="I63" s="878"/>
      <c r="J63" s="878"/>
      <c r="K63" s="878"/>
      <c r="L63" s="878"/>
      <c r="M63" s="878"/>
      <c r="N63" s="878"/>
      <c r="O63" s="878"/>
      <c r="P63" s="878"/>
      <c r="Q63" s="878"/>
      <c r="R63" s="878"/>
      <c r="S63" s="878"/>
      <c r="T63" s="878"/>
      <c r="U63" s="878"/>
      <c r="V63" s="878"/>
    </row>
    <row r="64" spans="1:26" x14ac:dyDescent="0.25">
      <c r="B64" s="879"/>
      <c r="C64" s="879"/>
      <c r="D64" s="879"/>
      <c r="E64" s="879"/>
      <c r="F64" s="879"/>
      <c r="G64" s="879"/>
      <c r="H64" s="879"/>
      <c r="I64" s="879"/>
      <c r="J64" s="879"/>
      <c r="K64" s="879"/>
      <c r="L64" s="879"/>
      <c r="M64" s="879"/>
      <c r="N64" s="879"/>
      <c r="O64" s="879"/>
      <c r="P64" s="879"/>
      <c r="Q64" s="879"/>
      <c r="R64" s="879"/>
      <c r="S64" s="879"/>
      <c r="T64" s="879"/>
      <c r="U64" s="879"/>
      <c r="V64" s="879"/>
    </row>
    <row r="65" spans="1:26" s="178" customFormat="1" x14ac:dyDescent="0.25">
      <c r="A65"/>
      <c r="W65"/>
      <c r="X65"/>
      <c r="Y65"/>
      <c r="Z65"/>
    </row>
    <row r="66" spans="1:26" ht="25.5" x14ac:dyDescent="0.25">
      <c r="B66" s="746" t="s">
        <v>2345</v>
      </c>
      <c r="C66" s="184"/>
      <c r="D66" s="184"/>
      <c r="E66" s="184"/>
      <c r="F66" s="184"/>
      <c r="G66" s="184"/>
      <c r="H66" s="184"/>
      <c r="I66" s="184"/>
      <c r="J66" s="184"/>
      <c r="K66" s="184"/>
      <c r="L66" s="184"/>
    </row>
    <row r="67" spans="1:26" s="178" customFormat="1" ht="3" customHeight="1" x14ac:dyDescent="0.25">
      <c r="A67"/>
      <c r="W67"/>
      <c r="X67"/>
      <c r="Y67"/>
      <c r="Z67"/>
    </row>
    <row r="68" spans="1:26" s="64" customFormat="1" ht="24" customHeight="1" x14ac:dyDescent="0.25">
      <c r="A68"/>
      <c r="B68" s="2656" t="s">
        <v>1261</v>
      </c>
      <c r="C68" s="2657"/>
      <c r="D68" s="2657"/>
      <c r="E68" s="2657"/>
      <c r="F68" s="2657"/>
      <c r="G68" s="2657"/>
      <c r="H68" s="2657"/>
      <c r="I68" s="2657"/>
      <c r="J68" s="2657"/>
      <c r="K68" s="2657"/>
      <c r="L68" s="2657"/>
      <c r="M68" s="2657"/>
      <c r="N68" s="2657"/>
      <c r="O68" s="2657"/>
      <c r="P68" s="2657"/>
      <c r="Q68" s="2657"/>
      <c r="R68" s="2657"/>
      <c r="S68" s="2658"/>
      <c r="V68" s="64" t="s">
        <v>2986</v>
      </c>
      <c r="W68"/>
      <c r="X68"/>
      <c r="Y68"/>
      <c r="Z68"/>
    </row>
    <row r="69" spans="1:26" s="64" customFormat="1" ht="24" customHeight="1" x14ac:dyDescent="0.25">
      <c r="A69"/>
      <c r="B69" s="2656" t="s">
        <v>1262</v>
      </c>
      <c r="C69" s="2657"/>
      <c r="D69" s="2657"/>
      <c r="E69" s="2657"/>
      <c r="F69" s="2657"/>
      <c r="G69" s="2657"/>
      <c r="H69" s="2657"/>
      <c r="I69" s="2657"/>
      <c r="J69" s="2657"/>
      <c r="K69" s="2657"/>
      <c r="L69" s="2657"/>
      <c r="M69" s="2657"/>
      <c r="N69" s="2657"/>
      <c r="O69" s="2658"/>
      <c r="P69" s="2722" t="s">
        <v>1263</v>
      </c>
      <c r="Q69" s="2703"/>
      <c r="R69" s="2703"/>
      <c r="S69" s="2723"/>
      <c r="W69"/>
      <c r="X69"/>
      <c r="Y69"/>
      <c r="Z69"/>
    </row>
    <row r="70" spans="1:26" s="64" customFormat="1" ht="24" customHeight="1" x14ac:dyDescent="0.25">
      <c r="A70"/>
      <c r="B70" s="2656" t="s">
        <v>1264</v>
      </c>
      <c r="C70" s="2657"/>
      <c r="D70" s="2657"/>
      <c r="E70" s="2658"/>
      <c r="F70" s="2656" t="s">
        <v>1265</v>
      </c>
      <c r="G70" s="2657"/>
      <c r="H70" s="2657"/>
      <c r="I70" s="2657"/>
      <c r="J70" s="2657"/>
      <c r="K70" s="2657"/>
      <c r="L70" s="2657"/>
      <c r="M70" s="2657"/>
      <c r="N70" s="2657"/>
      <c r="O70" s="2658"/>
      <c r="P70" s="2724"/>
      <c r="Q70" s="2725"/>
      <c r="R70" s="2725"/>
      <c r="S70" s="2726"/>
      <c r="W70"/>
      <c r="X70"/>
      <c r="Y70"/>
      <c r="Z70"/>
    </row>
    <row r="71" spans="1:26" s="64" customFormat="1" ht="14.1" customHeight="1" x14ac:dyDescent="0.25">
      <c r="A71"/>
      <c r="B71" s="184"/>
      <c r="C71" s="184"/>
      <c r="D71" s="184"/>
      <c r="E71" s="184"/>
      <c r="F71" s="184"/>
      <c r="G71" s="184"/>
      <c r="H71" s="184"/>
      <c r="I71" s="184"/>
      <c r="J71" s="184"/>
      <c r="K71" s="184"/>
      <c r="L71" s="184"/>
      <c r="M71" s="184"/>
      <c r="N71" s="184"/>
      <c r="O71" s="184"/>
      <c r="P71" s="184"/>
      <c r="Q71" s="184"/>
      <c r="R71" s="184"/>
      <c r="S71" s="184"/>
      <c r="W71"/>
      <c r="X71"/>
      <c r="Y71"/>
      <c r="Z71"/>
    </row>
    <row r="72" spans="1:26" s="64" customFormat="1" ht="24" customHeight="1" x14ac:dyDescent="0.25">
      <c r="A72"/>
      <c r="B72" s="2656" t="s">
        <v>1266</v>
      </c>
      <c r="C72" s="2657"/>
      <c r="D72" s="2657"/>
      <c r="E72" s="2658"/>
      <c r="F72" s="2656" t="s">
        <v>1267</v>
      </c>
      <c r="G72" s="2657"/>
      <c r="H72" s="2657"/>
      <c r="I72" s="2658"/>
      <c r="J72" s="2688" t="s">
        <v>1268</v>
      </c>
      <c r="K72" s="2720"/>
      <c r="L72" s="2720"/>
      <c r="M72" s="2720"/>
      <c r="N72" s="2720"/>
      <c r="O72" s="2713"/>
      <c r="P72" s="10"/>
      <c r="Q72" s="2"/>
      <c r="R72" s="2"/>
      <c r="S72" s="184"/>
      <c r="W72"/>
      <c r="X72"/>
      <c r="Y72"/>
      <c r="Z72"/>
    </row>
    <row r="73" spans="1:26" s="64" customFormat="1" ht="14.1" customHeight="1" x14ac:dyDescent="0.25">
      <c r="A73"/>
      <c r="B73" s="184"/>
      <c r="C73" s="184"/>
      <c r="D73" s="184"/>
      <c r="E73" s="184"/>
      <c r="F73" s="184"/>
      <c r="G73" s="184"/>
      <c r="H73" s="184"/>
      <c r="I73" s="184"/>
      <c r="J73" s="184"/>
      <c r="K73" s="184"/>
      <c r="L73" s="184"/>
      <c r="M73" s="184"/>
      <c r="N73" s="184"/>
      <c r="O73" s="184"/>
      <c r="P73" s="184"/>
      <c r="Q73" s="184"/>
      <c r="R73" s="184"/>
      <c r="S73" s="184"/>
      <c r="W73"/>
      <c r="X73"/>
      <c r="Y73"/>
      <c r="Z73"/>
    </row>
    <row r="74" spans="1:26" s="64" customFormat="1" ht="24" customHeight="1" x14ac:dyDescent="0.25">
      <c r="A74"/>
      <c r="B74" s="2674" t="s">
        <v>1269</v>
      </c>
      <c r="C74" s="2675"/>
      <c r="D74" s="2675"/>
      <c r="E74" s="2675"/>
      <c r="F74" s="2721"/>
      <c r="G74" s="2688" t="s">
        <v>1270</v>
      </c>
      <c r="H74" s="2720"/>
      <c r="I74" s="2713"/>
      <c r="J74" s="184"/>
      <c r="K74" s="184"/>
      <c r="L74" s="184"/>
      <c r="M74" s="184"/>
      <c r="N74" s="184"/>
      <c r="O74" s="184"/>
      <c r="P74" s="184"/>
      <c r="Q74" s="184"/>
      <c r="R74" s="184"/>
      <c r="S74" s="184"/>
      <c r="W74"/>
      <c r="X74"/>
      <c r="Y74"/>
      <c r="Z74"/>
    </row>
    <row r="75" spans="1:26" s="64" customFormat="1" ht="24" customHeight="1" x14ac:dyDescent="0.25">
      <c r="A75"/>
      <c r="B75" s="2679" t="s">
        <v>2992</v>
      </c>
      <c r="C75" s="2680"/>
      <c r="D75" s="2680"/>
      <c r="E75" s="2680"/>
      <c r="F75" s="2680"/>
      <c r="G75" s="2680"/>
      <c r="H75" s="2680"/>
      <c r="I75" s="2681"/>
      <c r="J75" s="184"/>
      <c r="K75" s="184"/>
      <c r="L75" s="184"/>
      <c r="M75" s="184"/>
      <c r="N75" s="1030"/>
      <c r="O75" s="184"/>
      <c r="P75" s="184"/>
      <c r="Q75" s="184"/>
      <c r="R75" s="184"/>
      <c r="S75" s="184"/>
      <c r="W75"/>
      <c r="X75"/>
      <c r="Y75"/>
      <c r="Z75"/>
    </row>
    <row r="76" spans="1:26" s="64" customFormat="1" ht="14.1" customHeight="1" x14ac:dyDescent="0.25">
      <c r="A76"/>
      <c r="B76" s="184"/>
      <c r="C76" s="184"/>
      <c r="D76" s="184"/>
      <c r="E76" s="184"/>
      <c r="F76" s="184"/>
      <c r="G76" s="184"/>
      <c r="H76" s="184"/>
      <c r="I76" s="184"/>
      <c r="J76" s="184"/>
      <c r="K76" s="184"/>
      <c r="L76" s="184"/>
      <c r="M76" s="184"/>
      <c r="N76" s="184"/>
      <c r="O76" s="184"/>
      <c r="P76" s="184"/>
      <c r="Q76" s="184"/>
      <c r="W76"/>
      <c r="X76"/>
      <c r="Y76"/>
      <c r="Z76"/>
    </row>
    <row r="77" spans="1:26" x14ac:dyDescent="0.25">
      <c r="B77" s="878"/>
      <c r="C77" s="878"/>
      <c r="D77" s="878"/>
      <c r="E77" s="878"/>
      <c r="F77" s="878"/>
      <c r="G77" s="878"/>
      <c r="H77" s="878"/>
      <c r="I77" s="878"/>
      <c r="J77" s="878"/>
      <c r="K77" s="878"/>
      <c r="L77" s="878"/>
      <c r="M77" s="878"/>
      <c r="N77" s="878"/>
      <c r="O77" s="878"/>
      <c r="P77" s="878"/>
      <c r="Q77" s="878"/>
      <c r="R77" s="878"/>
      <c r="S77" s="878"/>
      <c r="T77" s="878"/>
      <c r="U77" s="878"/>
      <c r="V77" s="878"/>
    </row>
    <row r="78" spans="1:26" x14ac:dyDescent="0.25">
      <c r="B78" s="879"/>
      <c r="C78" s="879"/>
      <c r="D78" s="879"/>
      <c r="E78" s="879"/>
      <c r="F78" s="879"/>
      <c r="G78" s="879"/>
      <c r="H78" s="879"/>
      <c r="I78" s="879"/>
      <c r="J78" s="879"/>
      <c r="K78" s="879"/>
      <c r="L78" s="879"/>
      <c r="M78" s="879"/>
      <c r="N78" s="879"/>
      <c r="O78" s="879"/>
      <c r="P78" s="879"/>
      <c r="Q78" s="879"/>
      <c r="R78" s="879"/>
      <c r="S78" s="879"/>
      <c r="T78" s="879"/>
      <c r="U78" s="879"/>
      <c r="V78" s="879"/>
    </row>
    <row r="79" spans="1:26" s="178" customFormat="1" x14ac:dyDescent="0.25">
      <c r="A79"/>
      <c r="W79"/>
      <c r="X79"/>
      <c r="Y79"/>
      <c r="Z79"/>
    </row>
    <row r="80" spans="1:26" ht="25.5" x14ac:dyDescent="0.25">
      <c r="B80" s="773" t="s">
        <v>2345</v>
      </c>
    </row>
    <row r="81" spans="1:26" s="178" customFormat="1" ht="3" customHeight="1" x14ac:dyDescent="0.25">
      <c r="A81"/>
      <c r="G81" s="183"/>
      <c r="H81" s="185"/>
      <c r="I81" s="183"/>
      <c r="W81"/>
      <c r="X81"/>
      <c r="Y81"/>
      <c r="Z81"/>
    </row>
    <row r="82" spans="1:26" s="64" customFormat="1" ht="27" customHeight="1" x14ac:dyDescent="0.25">
      <c r="A82"/>
      <c r="B82" s="2656" t="s">
        <v>2367</v>
      </c>
      <c r="C82" s="2657"/>
      <c r="D82" s="2657"/>
      <c r="E82" s="2657"/>
      <c r="F82" s="2657"/>
      <c r="G82" s="2657"/>
      <c r="H82" s="2657"/>
      <c r="I82" s="2657"/>
      <c r="J82" s="2657"/>
      <c r="K82" s="2657"/>
      <c r="L82" s="2657"/>
      <c r="M82" s="2657"/>
      <c r="N82" s="2657"/>
      <c r="O82" s="2657"/>
      <c r="P82" s="2657"/>
      <c r="Q82" s="2657"/>
      <c r="R82" s="2657"/>
      <c r="S82" s="2658"/>
      <c r="V82" s="64" t="s">
        <v>2987</v>
      </c>
      <c r="W82"/>
      <c r="X82"/>
      <c r="Y82"/>
      <c r="Z82"/>
    </row>
    <row r="83" spans="1:26" s="64" customFormat="1" ht="24.75" customHeight="1" x14ac:dyDescent="0.25">
      <c r="A83"/>
      <c r="B83" s="2688" t="s">
        <v>661</v>
      </c>
      <c r="C83" s="2713"/>
      <c r="D83" s="1889" t="s">
        <v>2368</v>
      </c>
      <c r="E83" s="1889"/>
      <c r="F83" s="1889"/>
      <c r="G83" s="1889"/>
      <c r="H83" s="1889"/>
      <c r="I83" s="1889"/>
      <c r="J83" s="1889"/>
      <c r="K83" s="1889"/>
      <c r="L83" s="1889"/>
      <c r="M83" s="1889"/>
      <c r="N83" s="1889"/>
      <c r="O83" s="1889"/>
      <c r="P83" s="1889"/>
      <c r="Q83" s="1889"/>
      <c r="R83" s="1889"/>
      <c r="S83" s="175" t="s">
        <v>660</v>
      </c>
      <c r="W83"/>
      <c r="X83"/>
      <c r="Y83"/>
      <c r="Z83"/>
    </row>
    <row r="84" spans="1:26" s="64" customFormat="1" ht="21.75" customHeight="1" x14ac:dyDescent="0.25">
      <c r="A84"/>
      <c r="B84" s="163"/>
      <c r="C84" s="171"/>
      <c r="D84" s="1889" t="s">
        <v>2369</v>
      </c>
      <c r="E84" s="1889"/>
      <c r="F84" s="1889"/>
      <c r="G84" s="1889"/>
      <c r="H84" s="1889"/>
      <c r="I84" s="1889"/>
      <c r="J84" s="1889"/>
      <c r="K84" s="1889"/>
      <c r="L84" s="1889"/>
      <c r="M84" s="1889"/>
      <c r="N84" s="1889"/>
      <c r="O84" s="1889"/>
      <c r="P84" s="2688" t="s">
        <v>2349</v>
      </c>
      <c r="Q84" s="2720"/>
      <c r="R84" s="2713"/>
      <c r="S84" s="80"/>
      <c r="W84"/>
      <c r="X84"/>
      <c r="Y84"/>
      <c r="Z84"/>
    </row>
    <row r="85" spans="1:26" s="64" customFormat="1" ht="24.75" customHeight="1" x14ac:dyDescent="0.25">
      <c r="A85"/>
      <c r="B85" s="2"/>
      <c r="C85" s="172"/>
      <c r="D85" s="2656" t="s">
        <v>2351</v>
      </c>
      <c r="E85" s="2657"/>
      <c r="F85" s="2657"/>
      <c r="G85" s="2657"/>
      <c r="H85" s="2657"/>
      <c r="I85" s="2657"/>
      <c r="J85" s="2657"/>
      <c r="K85" s="2657"/>
      <c r="L85" s="2657"/>
      <c r="M85" s="2658"/>
      <c r="N85" s="2688" t="s">
        <v>2363</v>
      </c>
      <c r="O85" s="2713"/>
      <c r="P85" s="80"/>
      <c r="Q85" s="163"/>
      <c r="R85" s="163"/>
      <c r="S85" s="2"/>
      <c r="W85"/>
      <c r="X85"/>
      <c r="Y85"/>
      <c r="Z85"/>
    </row>
    <row r="86" spans="1:26" s="64" customFormat="1" ht="26.25" customHeight="1" x14ac:dyDescent="0.25">
      <c r="A86"/>
      <c r="B86" s="2"/>
      <c r="C86" s="2"/>
      <c r="D86" s="2688" t="s">
        <v>2370</v>
      </c>
      <c r="E86" s="2720"/>
      <c r="F86" s="2720"/>
      <c r="G86" s="2720"/>
      <c r="H86" s="2720"/>
      <c r="I86" s="2720"/>
      <c r="J86" s="2713"/>
      <c r="K86" s="2656" t="s">
        <v>2371</v>
      </c>
      <c r="L86" s="2727"/>
      <c r="M86" s="2728"/>
      <c r="N86" s="2"/>
      <c r="O86" s="2"/>
      <c r="P86" s="2"/>
      <c r="Q86" s="2"/>
      <c r="R86" s="2"/>
      <c r="S86" s="2"/>
      <c r="W86"/>
      <c r="X86"/>
      <c r="Y86"/>
      <c r="Z86"/>
    </row>
    <row r="87" spans="1:26" s="64" customFormat="1" ht="14.1" customHeight="1" x14ac:dyDescent="0.25">
      <c r="A87"/>
      <c r="B87" s="184"/>
      <c r="C87" s="184"/>
      <c r="D87" s="184"/>
      <c r="E87" s="184"/>
      <c r="F87" s="184"/>
      <c r="G87" s="184"/>
      <c r="H87" s="184"/>
      <c r="I87" s="184"/>
      <c r="J87" s="184"/>
      <c r="K87" s="184"/>
      <c r="L87" s="184"/>
      <c r="M87" s="184"/>
      <c r="N87" s="184"/>
      <c r="O87" s="184"/>
      <c r="P87" s="184"/>
      <c r="Q87" s="184"/>
      <c r="R87" s="184"/>
      <c r="S87" s="184"/>
      <c r="W87"/>
      <c r="X87"/>
      <c r="Y87"/>
      <c r="Z87"/>
    </row>
    <row r="88" spans="1:26" s="64" customFormat="1" ht="27" customHeight="1" x14ac:dyDescent="0.25">
      <c r="A88"/>
      <c r="B88" s="184"/>
      <c r="C88" s="184"/>
      <c r="D88" s="184"/>
      <c r="E88" s="184"/>
      <c r="F88" s="184"/>
      <c r="G88" s="184"/>
      <c r="H88" s="184"/>
      <c r="I88" s="184"/>
      <c r="J88" s="184"/>
      <c r="K88" s="2674" t="s">
        <v>2372</v>
      </c>
      <c r="L88" s="2729"/>
      <c r="M88" s="190"/>
      <c r="N88" s="184"/>
      <c r="O88" s="184"/>
      <c r="P88" s="184"/>
      <c r="Q88" s="184"/>
      <c r="R88" s="2"/>
      <c r="S88" s="2"/>
      <c r="W88"/>
      <c r="X88"/>
      <c r="Y88"/>
      <c r="Z88"/>
    </row>
    <row r="89" spans="1:26" s="64" customFormat="1" ht="24" customHeight="1" x14ac:dyDescent="0.25">
      <c r="A89"/>
      <c r="B89" s="184"/>
      <c r="C89" s="184"/>
      <c r="D89" s="184"/>
      <c r="E89" s="184"/>
      <c r="F89" s="184"/>
      <c r="G89" s="184"/>
      <c r="H89" s="184"/>
      <c r="I89" s="184"/>
      <c r="J89" s="184"/>
      <c r="K89" s="2730" t="s">
        <v>2993</v>
      </c>
      <c r="L89" s="2731"/>
      <c r="M89" s="2731"/>
      <c r="N89" s="10"/>
      <c r="O89" s="184"/>
      <c r="P89" s="184"/>
      <c r="Q89" s="184"/>
      <c r="R89" s="184"/>
      <c r="S89" s="184"/>
      <c r="W89"/>
      <c r="X89"/>
      <c r="Y89"/>
      <c r="Z89"/>
    </row>
    <row r="90" spans="1:26" s="186" customFormat="1" x14ac:dyDescent="0.25">
      <c r="A90"/>
      <c r="B90" s="878"/>
      <c r="C90" s="878"/>
      <c r="D90" s="878"/>
      <c r="E90" s="878"/>
      <c r="F90" s="878"/>
      <c r="G90" s="878"/>
      <c r="H90" s="878"/>
      <c r="I90" s="878"/>
      <c r="J90" s="878"/>
      <c r="K90" s="878"/>
      <c r="L90" s="878"/>
      <c r="M90" s="878"/>
      <c r="N90" s="878"/>
      <c r="O90" s="878"/>
      <c r="P90" s="878"/>
      <c r="Q90" s="878"/>
      <c r="R90" s="878"/>
      <c r="S90" s="878"/>
      <c r="T90" s="878"/>
      <c r="U90" s="878"/>
      <c r="V90" s="878"/>
      <c r="W90"/>
      <c r="X90"/>
      <c r="Y90"/>
      <c r="Z90"/>
    </row>
    <row r="91" spans="1:26" s="178" customFormat="1" x14ac:dyDescent="0.25">
      <c r="A91"/>
      <c r="B91" s="879"/>
      <c r="C91" s="879"/>
      <c r="D91" s="879"/>
      <c r="E91" s="879"/>
      <c r="F91" s="879"/>
      <c r="G91" s="879"/>
      <c r="H91" s="879"/>
      <c r="I91" s="879"/>
      <c r="J91" s="879"/>
      <c r="K91" s="879"/>
      <c r="L91" s="879"/>
      <c r="M91" s="879"/>
      <c r="N91" s="879"/>
      <c r="O91" s="879"/>
      <c r="P91" s="879"/>
      <c r="Q91" s="879"/>
      <c r="R91" s="879"/>
      <c r="S91" s="879"/>
      <c r="T91" s="879"/>
      <c r="U91" s="879"/>
      <c r="V91" s="879"/>
      <c r="W91"/>
      <c r="X91"/>
      <c r="Y91"/>
      <c r="Z91"/>
    </row>
    <row r="92" spans="1:26" ht="25.5" x14ac:dyDescent="0.25">
      <c r="B92" s="746" t="s">
        <v>2345</v>
      </c>
      <c r="C92" s="184"/>
      <c r="D92" s="184"/>
      <c r="E92" s="184"/>
      <c r="F92" s="184"/>
      <c r="G92" s="184"/>
      <c r="H92" s="184"/>
      <c r="I92" s="184"/>
      <c r="J92" s="184"/>
      <c r="K92" s="184"/>
      <c r="L92" s="184"/>
    </row>
    <row r="93" spans="1:26" s="178" customFormat="1" ht="3" customHeight="1" x14ac:dyDescent="0.25">
      <c r="A93"/>
      <c r="G93" s="183"/>
      <c r="H93" s="185"/>
      <c r="I93" s="183"/>
      <c r="W93"/>
      <c r="X93"/>
      <c r="Y93"/>
      <c r="Z93"/>
    </row>
    <row r="94" spans="1:26" s="64" customFormat="1" ht="27" customHeight="1" x14ac:dyDescent="0.25">
      <c r="A94"/>
      <c r="B94" s="1889" t="s">
        <v>2376</v>
      </c>
      <c r="C94" s="1889"/>
      <c r="D94" s="1889"/>
      <c r="E94" s="1889"/>
      <c r="F94" s="1889"/>
      <c r="G94" s="1889"/>
      <c r="H94" s="1889"/>
      <c r="I94" s="1889"/>
      <c r="J94" s="1889"/>
      <c r="K94" s="1889"/>
      <c r="L94" s="1889"/>
      <c r="M94" s="1889"/>
      <c r="N94" s="1889"/>
      <c r="O94" s="1889"/>
      <c r="P94" s="1889"/>
      <c r="Q94" s="1889"/>
      <c r="R94" s="1889"/>
      <c r="S94" s="1889"/>
      <c r="V94" s="64">
        <v>3</v>
      </c>
      <c r="W94"/>
      <c r="X94"/>
      <c r="Y94"/>
      <c r="Z94"/>
    </row>
    <row r="95" spans="1:26" s="64" customFormat="1" ht="26.25" customHeight="1" x14ac:dyDescent="0.25">
      <c r="A95"/>
      <c r="B95" s="1889" t="s">
        <v>2377</v>
      </c>
      <c r="C95" s="1889"/>
      <c r="D95" s="1889"/>
      <c r="E95" s="1889"/>
      <c r="F95" s="1889"/>
      <c r="G95" s="1889"/>
      <c r="H95" s="1889"/>
      <c r="I95" s="1889"/>
      <c r="J95" s="1889"/>
      <c r="K95" s="1889"/>
      <c r="L95" s="1889" t="s">
        <v>2378</v>
      </c>
      <c r="M95" s="1889"/>
      <c r="N95" s="1889"/>
      <c r="O95" s="1889"/>
      <c r="P95" s="2655" t="s">
        <v>2379</v>
      </c>
      <c r="Q95" s="2655"/>
      <c r="R95" s="2655"/>
      <c r="S95" s="2655"/>
      <c r="W95"/>
      <c r="X95"/>
      <c r="Y95"/>
      <c r="Z95"/>
    </row>
    <row r="96" spans="1:26" s="64" customFormat="1" ht="14.1" customHeight="1" x14ac:dyDescent="0.25">
      <c r="A96"/>
      <c r="B96" s="184"/>
      <c r="C96" s="184"/>
      <c r="D96" s="184"/>
      <c r="E96" s="184"/>
      <c r="F96" s="184"/>
      <c r="G96" s="184"/>
      <c r="H96" s="184"/>
      <c r="I96" s="184"/>
      <c r="J96" s="184"/>
      <c r="K96" s="184"/>
      <c r="L96" s="184"/>
      <c r="M96" s="184"/>
      <c r="N96" s="184"/>
      <c r="O96" s="184"/>
      <c r="P96" s="184"/>
      <c r="Q96" s="184"/>
      <c r="R96" s="184"/>
      <c r="S96" s="184"/>
      <c r="W96"/>
      <c r="X96"/>
      <c r="Y96"/>
      <c r="Z96"/>
    </row>
    <row r="97" spans="1:26" s="64" customFormat="1" ht="27.75" customHeight="1" x14ac:dyDescent="0.25">
      <c r="A97"/>
      <c r="B97" s="2737" t="s">
        <v>2380</v>
      </c>
      <c r="C97" s="2737"/>
      <c r="D97" s="2737"/>
      <c r="E97" s="2737"/>
      <c r="F97" s="2737"/>
      <c r="G97" s="2737"/>
      <c r="H97" s="2737"/>
      <c r="I97" s="2737"/>
      <c r="J97" s="2737"/>
      <c r="K97" s="2737"/>
      <c r="L97" s="2737"/>
      <c r="M97" s="2737"/>
      <c r="N97" s="2655" t="s">
        <v>1270</v>
      </c>
      <c r="O97" s="2655"/>
      <c r="P97" s="2"/>
      <c r="Q97" s="2"/>
      <c r="R97" s="2"/>
      <c r="S97" s="2"/>
      <c r="W97"/>
      <c r="X97"/>
      <c r="Y97"/>
      <c r="Z97"/>
    </row>
    <row r="98" spans="1:26" s="64" customFormat="1" ht="27" customHeight="1" x14ac:dyDescent="0.25">
      <c r="A98"/>
      <c r="B98" s="2679" t="s">
        <v>2381</v>
      </c>
      <c r="C98" s="2680"/>
      <c r="D98" s="2680"/>
      <c r="E98" s="2680"/>
      <c r="F98" s="2680"/>
      <c r="G98" s="2680"/>
      <c r="H98" s="2680"/>
      <c r="I98" s="2680"/>
      <c r="J98" s="2680"/>
      <c r="K98" s="2680"/>
      <c r="L98" s="2680"/>
      <c r="M98" s="2680"/>
      <c r="N98" s="2680"/>
      <c r="O98" s="2681"/>
      <c r="P98" s="184"/>
      <c r="Q98" s="184"/>
      <c r="R98" s="184"/>
      <c r="S98" s="184"/>
      <c r="W98"/>
      <c r="X98"/>
      <c r="Y98"/>
      <c r="Z98"/>
    </row>
    <row r="100" spans="1:26" x14ac:dyDescent="0.25">
      <c r="B100" s="878"/>
      <c r="C100" s="878"/>
      <c r="D100" s="878"/>
      <c r="E100" s="878"/>
      <c r="F100" s="878"/>
      <c r="G100" s="878"/>
      <c r="H100" s="878"/>
      <c r="I100" s="878"/>
      <c r="J100" s="878"/>
      <c r="K100" s="878"/>
      <c r="L100" s="878"/>
      <c r="M100" s="878"/>
      <c r="N100" s="878"/>
      <c r="O100" s="878"/>
      <c r="P100" s="878"/>
      <c r="Q100" s="878"/>
      <c r="R100" s="878"/>
      <c r="S100" s="878"/>
      <c r="T100" s="878"/>
      <c r="U100" s="878"/>
      <c r="V100" s="878"/>
    </row>
    <row r="101" spans="1:26" s="178" customFormat="1" x14ac:dyDescent="0.25">
      <c r="A101"/>
      <c r="B101" s="879"/>
      <c r="C101" s="879"/>
      <c r="D101" s="879"/>
      <c r="E101" s="879"/>
      <c r="F101" s="879"/>
      <c r="G101" s="879"/>
      <c r="H101" s="879"/>
      <c r="I101" s="879"/>
      <c r="J101" s="879"/>
      <c r="K101" s="879"/>
      <c r="L101" s="879"/>
      <c r="M101" s="879"/>
      <c r="N101" s="879"/>
      <c r="O101" s="879"/>
      <c r="P101" s="879"/>
      <c r="Q101" s="879"/>
      <c r="R101" s="879"/>
      <c r="S101" s="879"/>
      <c r="T101" s="879"/>
      <c r="U101" s="879"/>
      <c r="V101" s="879"/>
      <c r="W101"/>
      <c r="X101"/>
      <c r="Y101"/>
      <c r="Z101"/>
    </row>
    <row r="102" spans="1:26" ht="25.5" x14ac:dyDescent="0.25">
      <c r="B102" s="746" t="s">
        <v>2345</v>
      </c>
      <c r="C102" s="184"/>
      <c r="D102" s="184"/>
      <c r="E102" s="184"/>
      <c r="F102" s="184"/>
      <c r="G102" s="184"/>
      <c r="H102" s="184"/>
      <c r="I102" s="184"/>
      <c r="J102" s="184"/>
      <c r="K102" s="184"/>
      <c r="L102" s="184"/>
    </row>
    <row r="103" spans="1:26" s="178" customFormat="1" ht="3" customHeight="1" x14ac:dyDescent="0.25">
      <c r="A103"/>
      <c r="G103" s="183"/>
      <c r="H103" s="185"/>
      <c r="I103" s="183"/>
      <c r="W103"/>
      <c r="X103"/>
      <c r="Y103"/>
      <c r="Z103"/>
    </row>
    <row r="104" spans="1:26" s="64" customFormat="1" ht="29.25" customHeight="1" x14ac:dyDescent="0.25">
      <c r="A104"/>
      <c r="B104" s="1889" t="s">
        <v>3209</v>
      </c>
      <c r="C104" s="1889"/>
      <c r="D104" s="1889"/>
      <c r="E104" s="1889"/>
      <c r="F104" s="1889"/>
      <c r="G104" s="1889"/>
      <c r="H104" s="1889"/>
      <c r="I104" s="1889"/>
      <c r="J104" s="1889"/>
      <c r="K104" s="1889"/>
      <c r="L104" s="1889"/>
      <c r="M104" s="1889"/>
      <c r="N104" s="1889"/>
      <c r="O104" s="1889"/>
      <c r="P104" s="1889"/>
      <c r="Q104" s="1889"/>
      <c r="R104" s="1889"/>
      <c r="S104" s="1889"/>
      <c r="V104" s="64">
        <v>4</v>
      </c>
      <c r="W104"/>
      <c r="X104"/>
      <c r="Y104"/>
      <c r="Z104"/>
    </row>
    <row r="105" spans="1:26" s="64" customFormat="1" ht="14.1" customHeight="1" x14ac:dyDescent="0.25">
      <c r="A105"/>
      <c r="B105" s="184"/>
      <c r="C105" s="184"/>
      <c r="D105" s="184"/>
      <c r="E105" s="184"/>
      <c r="F105" s="184"/>
      <c r="G105" s="184"/>
      <c r="H105" s="184"/>
      <c r="I105" s="184"/>
      <c r="J105" s="184"/>
      <c r="K105" s="184"/>
      <c r="L105" s="184"/>
      <c r="M105" s="184"/>
      <c r="N105" s="184"/>
      <c r="O105" s="184"/>
      <c r="P105" s="184"/>
      <c r="Q105" s="184"/>
      <c r="R105" s="184"/>
      <c r="S105" s="191"/>
      <c r="W105"/>
      <c r="X105"/>
      <c r="Y105"/>
      <c r="Z105"/>
    </row>
    <row r="106" spans="1:26" s="64" customFormat="1" ht="24" customHeight="1" x14ac:dyDescent="0.25">
      <c r="A106"/>
      <c r="B106" s="2667" t="s">
        <v>3609</v>
      </c>
      <c r="C106" s="2668"/>
      <c r="D106" s="2668"/>
      <c r="E106" s="2668"/>
      <c r="F106" s="2668"/>
      <c r="G106" s="2668"/>
      <c r="H106" s="2668"/>
      <c r="I106" s="2668"/>
      <c r="J106" s="2668"/>
      <c r="K106" s="2668"/>
      <c r="L106" s="2669"/>
      <c r="M106" s="10"/>
      <c r="N106" s="2"/>
      <c r="O106" s="2"/>
      <c r="P106" s="2"/>
      <c r="Q106" s="2"/>
      <c r="R106" s="2"/>
      <c r="S106" s="173"/>
      <c r="W106"/>
      <c r="X106"/>
      <c r="Y106"/>
      <c r="Z106"/>
    </row>
    <row r="107" spans="1:26" s="188" customFormat="1" ht="24" customHeight="1" x14ac:dyDescent="0.25">
      <c r="A107"/>
      <c r="B107" s="2679" t="s">
        <v>3558</v>
      </c>
      <c r="C107" s="2680"/>
      <c r="D107" s="2680"/>
      <c r="E107" s="2680"/>
      <c r="F107" s="2680"/>
      <c r="G107" s="2680"/>
      <c r="H107" s="2680"/>
      <c r="I107" s="2680"/>
      <c r="J107" s="2680"/>
      <c r="K107" s="2680"/>
      <c r="L107" s="2680"/>
      <c r="M107" s="2680"/>
      <c r="N107" s="2680"/>
      <c r="O107" s="2680"/>
      <c r="P107" s="2680"/>
      <c r="Q107" s="2680"/>
      <c r="R107" s="2680"/>
      <c r="S107" s="2681"/>
      <c r="W107"/>
      <c r="X107"/>
      <c r="Y107"/>
      <c r="Z107"/>
    </row>
    <row r="109" spans="1:26" x14ac:dyDescent="0.25">
      <c r="B109" s="878"/>
      <c r="C109" s="878"/>
      <c r="D109" s="878"/>
      <c r="E109" s="878"/>
      <c r="F109" s="878"/>
      <c r="G109" s="878"/>
      <c r="H109" s="878"/>
      <c r="I109" s="878"/>
      <c r="J109" s="878"/>
      <c r="K109" s="878"/>
      <c r="L109" s="878"/>
      <c r="M109" s="878"/>
      <c r="N109" s="878"/>
      <c r="O109" s="878"/>
      <c r="P109" s="878"/>
      <c r="Q109" s="878"/>
      <c r="R109" s="878"/>
      <c r="S109" s="878"/>
      <c r="T109" s="878"/>
      <c r="U109" s="878"/>
      <c r="V109" s="878"/>
    </row>
    <row r="110" spans="1:26" s="178" customFormat="1" x14ac:dyDescent="0.25">
      <c r="A110"/>
      <c r="B110" s="879"/>
      <c r="C110" s="879"/>
      <c r="D110" s="879"/>
      <c r="E110" s="879"/>
      <c r="F110" s="879"/>
      <c r="G110" s="879"/>
      <c r="H110" s="879"/>
      <c r="I110" s="879"/>
      <c r="J110" s="879"/>
      <c r="K110" s="879"/>
      <c r="L110" s="879"/>
      <c r="M110" s="879"/>
      <c r="N110" s="879"/>
      <c r="O110" s="879"/>
      <c r="P110" s="879"/>
      <c r="Q110" s="879"/>
      <c r="R110" s="879"/>
      <c r="S110" s="879"/>
      <c r="T110" s="879"/>
      <c r="U110" s="879"/>
      <c r="V110" s="879"/>
      <c r="W110"/>
      <c r="X110"/>
      <c r="Y110"/>
      <c r="Z110"/>
    </row>
    <row r="111" spans="1:26" ht="25.5" x14ac:dyDescent="0.25">
      <c r="B111" s="746" t="s">
        <v>2345</v>
      </c>
      <c r="C111" s="184"/>
      <c r="D111" s="184"/>
      <c r="E111" s="184"/>
      <c r="F111" s="184"/>
      <c r="G111" s="184"/>
      <c r="H111" s="184"/>
      <c r="I111" s="184"/>
      <c r="J111" s="184"/>
      <c r="K111" s="184"/>
      <c r="L111" s="184"/>
    </row>
    <row r="112" spans="1:26" s="178" customFormat="1" ht="3" customHeight="1" x14ac:dyDescent="0.25">
      <c r="A112"/>
      <c r="G112" s="183"/>
      <c r="H112" s="185"/>
      <c r="I112" s="183"/>
      <c r="W112"/>
      <c r="X112"/>
      <c r="Y112"/>
      <c r="Z112"/>
    </row>
    <row r="113" spans="1:26" ht="27.95" customHeight="1" x14ac:dyDescent="0.25">
      <c r="B113" s="2662" t="s">
        <v>3209</v>
      </c>
      <c r="C113" s="2660"/>
      <c r="D113" s="2660"/>
      <c r="E113" s="2660"/>
      <c r="F113" s="2660"/>
      <c r="G113" s="2660"/>
      <c r="H113" s="2660"/>
      <c r="I113" s="2660"/>
      <c r="J113" s="2660"/>
      <c r="K113" s="2660"/>
      <c r="L113" s="2660"/>
      <c r="M113" s="2660"/>
      <c r="N113" s="2660"/>
      <c r="O113" s="2660"/>
      <c r="P113" s="2660"/>
      <c r="Q113" s="2660"/>
      <c r="R113" s="2660"/>
      <c r="S113" s="2661"/>
      <c r="V113" s="181" t="s">
        <v>2994</v>
      </c>
    </row>
    <row r="114" spans="1:26" x14ac:dyDescent="0.25">
      <c r="B114" s="184"/>
      <c r="C114" s="184"/>
      <c r="D114" s="184"/>
      <c r="E114" s="184"/>
      <c r="F114" s="184"/>
      <c r="G114" s="184"/>
      <c r="H114" s="184"/>
      <c r="I114" s="184"/>
      <c r="J114" s="184"/>
      <c r="K114" s="184"/>
      <c r="L114" s="184"/>
      <c r="M114" s="184"/>
      <c r="N114" s="184"/>
      <c r="O114" s="184"/>
      <c r="P114" s="184"/>
      <c r="Q114" s="184"/>
      <c r="R114" s="184"/>
      <c r="S114" s="191"/>
    </row>
    <row r="115" spans="1:26" ht="27.95" customHeight="1" x14ac:dyDescent="0.25">
      <c r="B115" s="2667" t="s">
        <v>2383</v>
      </c>
      <c r="C115" s="2668"/>
      <c r="D115" s="2668"/>
      <c r="E115" s="2668"/>
      <c r="F115" s="2668"/>
      <c r="G115" s="2668"/>
      <c r="H115" s="2668"/>
      <c r="I115" s="2668"/>
      <c r="J115" s="2668"/>
      <c r="K115" s="2668"/>
      <c r="L115" s="2669"/>
      <c r="M115" s="10"/>
      <c r="N115" s="2"/>
      <c r="O115" s="2"/>
      <c r="P115" s="2"/>
      <c r="Q115" s="2"/>
      <c r="R115" s="2"/>
      <c r="S115" s="173"/>
    </row>
    <row r="116" spans="1:26" ht="27.95" customHeight="1" x14ac:dyDescent="0.25">
      <c r="B116" s="2732" t="s">
        <v>3213</v>
      </c>
      <c r="C116" s="2733"/>
      <c r="D116" s="2733"/>
      <c r="E116" s="2733"/>
      <c r="F116" s="2733"/>
      <c r="G116" s="2733"/>
      <c r="H116" s="2733"/>
      <c r="I116" s="2733"/>
      <c r="J116" s="2733"/>
      <c r="K116" s="2733"/>
      <c r="L116" s="2733"/>
      <c r="M116" s="2733"/>
      <c r="N116" s="2733"/>
      <c r="O116" s="2733"/>
      <c r="P116" s="2733"/>
      <c r="Q116" s="2733"/>
      <c r="R116" s="2733"/>
      <c r="S116" s="2734"/>
    </row>
    <row r="117" spans="1:26" x14ac:dyDescent="0.25">
      <c r="B117" s="2"/>
      <c r="C117" s="2"/>
      <c r="D117" s="2"/>
      <c r="E117" s="2"/>
      <c r="F117" s="2"/>
      <c r="G117" s="2"/>
      <c r="H117" s="2"/>
      <c r="I117" s="2"/>
      <c r="J117" s="2"/>
      <c r="K117" s="2"/>
      <c r="L117" s="2"/>
      <c r="M117" s="2"/>
      <c r="N117" s="2"/>
      <c r="O117" s="2"/>
      <c r="P117" s="2"/>
      <c r="Q117" s="2"/>
      <c r="R117" s="2"/>
      <c r="S117" s="2"/>
    </row>
    <row r="118" spans="1:26" x14ac:dyDescent="0.25">
      <c r="B118" s="878"/>
      <c r="C118" s="878"/>
      <c r="D118" s="878"/>
      <c r="E118" s="878"/>
      <c r="F118" s="878"/>
      <c r="G118" s="878"/>
      <c r="H118" s="878"/>
      <c r="I118" s="878"/>
      <c r="J118" s="878"/>
      <c r="K118" s="878"/>
      <c r="L118" s="878"/>
      <c r="M118" s="878"/>
      <c r="N118" s="878"/>
      <c r="O118" s="878"/>
      <c r="P118" s="878"/>
      <c r="Q118" s="878"/>
      <c r="R118" s="878"/>
      <c r="S118" s="878"/>
      <c r="T118" s="878"/>
      <c r="U118" s="878"/>
      <c r="V118" s="878"/>
    </row>
    <row r="119" spans="1:26" s="178" customFormat="1" x14ac:dyDescent="0.25">
      <c r="A119"/>
      <c r="B119" s="879"/>
      <c r="C119" s="879"/>
      <c r="D119" s="879"/>
      <c r="E119" s="879"/>
      <c r="F119" s="879"/>
      <c r="G119" s="879"/>
      <c r="H119" s="879"/>
      <c r="I119" s="879"/>
      <c r="J119" s="879"/>
      <c r="K119" s="879"/>
      <c r="L119" s="879"/>
      <c r="M119" s="879"/>
      <c r="N119" s="879"/>
      <c r="O119" s="879"/>
      <c r="P119" s="879"/>
      <c r="Q119" s="879"/>
      <c r="R119" s="879"/>
      <c r="S119" s="879"/>
      <c r="T119" s="879"/>
      <c r="U119" s="879"/>
      <c r="V119" s="879"/>
      <c r="W119"/>
      <c r="X119"/>
      <c r="Y119"/>
      <c r="Z119"/>
    </row>
    <row r="120" spans="1:26" ht="25.5" x14ac:dyDescent="0.25">
      <c r="B120" s="746" t="s">
        <v>2345</v>
      </c>
      <c r="C120" s="184"/>
      <c r="D120" s="184"/>
      <c r="E120" s="184"/>
      <c r="F120" s="184"/>
      <c r="G120" s="184"/>
      <c r="H120" s="184"/>
      <c r="I120" s="184"/>
      <c r="J120" s="184"/>
      <c r="K120" s="184"/>
      <c r="L120" s="184"/>
    </row>
    <row r="121" spans="1:26" s="178" customFormat="1" ht="3" customHeight="1" x14ac:dyDescent="0.25">
      <c r="A121"/>
      <c r="G121" s="183"/>
      <c r="H121" s="185"/>
      <c r="I121" s="183"/>
      <c r="W121"/>
      <c r="X121"/>
      <c r="Y121"/>
      <c r="Z121"/>
    </row>
    <row r="122" spans="1:26" ht="27.95" customHeight="1" x14ac:dyDescent="0.25">
      <c r="B122" s="2662" t="s">
        <v>3209</v>
      </c>
      <c r="C122" s="2660"/>
      <c r="D122" s="2660"/>
      <c r="E122" s="2660"/>
      <c r="F122" s="2660"/>
      <c r="G122" s="2660"/>
      <c r="H122" s="2660"/>
      <c r="I122" s="2660"/>
      <c r="J122" s="2660"/>
      <c r="K122" s="2660"/>
      <c r="L122" s="2660"/>
      <c r="M122" s="2660"/>
      <c r="N122" s="2660"/>
      <c r="O122" s="2660"/>
      <c r="P122" s="2660"/>
      <c r="Q122" s="2660"/>
      <c r="R122" s="2660"/>
      <c r="S122" s="2661"/>
      <c r="V122" s="181" t="s">
        <v>2995</v>
      </c>
    </row>
    <row r="123" spans="1:26" ht="27.95" customHeight="1" x14ac:dyDescent="0.25">
      <c r="B123" s="2662" t="s">
        <v>2996</v>
      </c>
      <c r="C123" s="2660"/>
      <c r="D123" s="2660"/>
      <c r="E123" s="2660"/>
      <c r="F123" s="2660"/>
      <c r="G123" s="2660"/>
      <c r="H123" s="2660"/>
      <c r="I123" s="2660"/>
      <c r="J123" s="2660"/>
      <c r="K123" s="2660"/>
      <c r="L123" s="2660"/>
      <c r="M123" s="2660"/>
      <c r="N123" s="2660"/>
      <c r="O123" s="2660"/>
      <c r="P123" s="2660"/>
      <c r="Q123" s="2660"/>
      <c r="R123" s="2661"/>
    </row>
    <row r="124" spans="1:26" x14ac:dyDescent="0.25">
      <c r="B124" s="184"/>
      <c r="C124" s="184"/>
      <c r="D124" s="184"/>
      <c r="E124" s="184"/>
      <c r="F124" s="184"/>
      <c r="G124" s="184"/>
      <c r="H124" s="184"/>
      <c r="I124" s="184"/>
      <c r="J124" s="184"/>
      <c r="K124" s="184"/>
      <c r="L124" s="184"/>
      <c r="M124" s="184"/>
      <c r="N124" s="184"/>
      <c r="O124" s="184"/>
      <c r="P124" s="184"/>
      <c r="Q124" s="184"/>
      <c r="R124" s="184"/>
      <c r="S124" s="191"/>
    </row>
    <row r="125" spans="1:26" ht="27.95" customHeight="1" x14ac:dyDescent="0.25">
      <c r="B125" s="2667" t="s">
        <v>2383</v>
      </c>
      <c r="C125" s="2668"/>
      <c r="D125" s="2668"/>
      <c r="E125" s="2668"/>
      <c r="F125" s="2668"/>
      <c r="G125" s="2668"/>
      <c r="H125" s="2668"/>
      <c r="I125" s="2668"/>
      <c r="J125" s="2668"/>
      <c r="K125" s="2668"/>
      <c r="L125" s="2669"/>
      <c r="M125" s="10"/>
      <c r="N125" s="2"/>
      <c r="O125" s="2"/>
      <c r="P125" s="2"/>
      <c r="Q125" s="2"/>
      <c r="R125" s="2"/>
      <c r="S125" s="173"/>
    </row>
    <row r="126" spans="1:26" ht="27.95" customHeight="1" x14ac:dyDescent="0.25">
      <c r="B126" s="2732" t="s">
        <v>3214</v>
      </c>
      <c r="C126" s="2733"/>
      <c r="D126" s="2733"/>
      <c r="E126" s="2733"/>
      <c r="F126" s="2733"/>
      <c r="G126" s="2733"/>
      <c r="H126" s="2733"/>
      <c r="I126" s="2733"/>
      <c r="J126" s="2733"/>
      <c r="K126" s="2733"/>
      <c r="L126" s="2733"/>
      <c r="M126" s="2733"/>
      <c r="N126" s="2733"/>
      <c r="O126" s="2733"/>
      <c r="P126" s="2733"/>
      <c r="Q126" s="2733"/>
      <c r="R126" s="2733"/>
      <c r="S126" s="2734"/>
    </row>
    <row r="127" spans="1:26" x14ac:dyDescent="0.25">
      <c r="B127" s="2"/>
      <c r="C127" s="2"/>
      <c r="D127" s="2"/>
      <c r="E127" s="2"/>
      <c r="F127" s="2"/>
      <c r="G127" s="2"/>
      <c r="H127" s="2"/>
      <c r="I127" s="2"/>
      <c r="J127" s="2"/>
      <c r="K127" s="2"/>
      <c r="L127" s="2"/>
      <c r="M127" s="2"/>
      <c r="N127" s="2"/>
      <c r="O127" s="2"/>
      <c r="P127" s="2"/>
      <c r="Q127" s="2"/>
      <c r="R127" s="2"/>
      <c r="S127" s="2"/>
    </row>
    <row r="128" spans="1:26" x14ac:dyDescent="0.25">
      <c r="B128" s="878"/>
      <c r="C128" s="878"/>
      <c r="D128" s="878"/>
      <c r="E128" s="878"/>
      <c r="F128" s="878"/>
      <c r="G128" s="878"/>
      <c r="H128" s="878"/>
      <c r="I128" s="878"/>
      <c r="J128" s="878"/>
      <c r="K128" s="878"/>
      <c r="L128" s="878"/>
      <c r="M128" s="878"/>
      <c r="N128" s="878"/>
      <c r="O128" s="878"/>
      <c r="P128" s="878"/>
      <c r="Q128" s="878"/>
      <c r="R128" s="878"/>
      <c r="S128" s="878"/>
      <c r="T128" s="878"/>
      <c r="U128" s="878"/>
      <c r="V128" s="878"/>
    </row>
    <row r="129" spans="1:26" x14ac:dyDescent="0.25">
      <c r="B129" s="879"/>
      <c r="C129" s="879"/>
      <c r="D129" s="879"/>
      <c r="E129" s="879"/>
      <c r="F129" s="879"/>
      <c r="G129" s="879"/>
      <c r="H129" s="879"/>
      <c r="I129" s="879"/>
      <c r="J129" s="879"/>
      <c r="K129" s="879"/>
      <c r="L129" s="879"/>
      <c r="M129" s="879"/>
      <c r="N129" s="879"/>
      <c r="O129" s="879"/>
      <c r="P129" s="879"/>
      <c r="Q129" s="879"/>
      <c r="R129" s="879"/>
      <c r="S129" s="879"/>
      <c r="T129" s="879"/>
      <c r="U129" s="879"/>
      <c r="V129" s="879"/>
    </row>
    <row r="130" spans="1:26" ht="25.5" x14ac:dyDescent="0.25">
      <c r="B130" s="746" t="s">
        <v>2345</v>
      </c>
      <c r="C130" s="184"/>
      <c r="D130" s="184"/>
      <c r="E130" s="184"/>
      <c r="F130" s="184"/>
      <c r="G130" s="184"/>
      <c r="H130" s="184"/>
      <c r="I130" s="184"/>
      <c r="J130" s="184"/>
      <c r="K130" s="184"/>
      <c r="L130" s="184"/>
    </row>
    <row r="131" spans="1:26" s="178" customFormat="1" ht="3" customHeight="1" x14ac:dyDescent="0.25">
      <c r="A131"/>
      <c r="G131" s="183"/>
      <c r="H131" s="185"/>
      <c r="I131" s="183"/>
      <c r="W131"/>
      <c r="X131"/>
      <c r="Y131"/>
      <c r="Z131"/>
    </row>
    <row r="132" spans="1:26" s="64" customFormat="1" ht="27.95" customHeight="1" x14ac:dyDescent="0.25">
      <c r="A132"/>
      <c r="B132" s="2656" t="s">
        <v>3216</v>
      </c>
      <c r="C132" s="2657"/>
      <c r="D132" s="2657"/>
      <c r="E132" s="2657"/>
      <c r="F132" s="2657"/>
      <c r="G132" s="2657"/>
      <c r="H132" s="2657"/>
      <c r="I132" s="2657"/>
      <c r="J132" s="2657"/>
      <c r="K132" s="2657"/>
      <c r="L132" s="2657"/>
      <c r="M132" s="2657"/>
      <c r="N132" s="2657"/>
      <c r="O132" s="2657"/>
      <c r="P132" s="2657"/>
      <c r="Q132" s="2657"/>
      <c r="R132" s="2657"/>
      <c r="S132" s="2658"/>
      <c r="V132" s="64" t="s">
        <v>3224</v>
      </c>
      <c r="W132"/>
      <c r="X132"/>
      <c r="Y132"/>
      <c r="Z132"/>
    </row>
    <row r="133" spans="1:26" s="64" customFormat="1" ht="27.95" customHeight="1" x14ac:dyDescent="0.25">
      <c r="A133"/>
      <c r="B133" s="1889" t="s">
        <v>2384</v>
      </c>
      <c r="C133" s="1889"/>
      <c r="D133" s="1889"/>
      <c r="E133" s="1889"/>
      <c r="F133" s="1889"/>
      <c r="G133" s="1889"/>
      <c r="H133" s="1889"/>
      <c r="I133" s="1889"/>
      <c r="J133" s="1889"/>
      <c r="K133" s="1889"/>
      <c r="L133" s="1889"/>
      <c r="M133" s="1889"/>
      <c r="N133" s="2688" t="s">
        <v>3217</v>
      </c>
      <c r="O133" s="2720"/>
      <c r="P133" s="2720"/>
      <c r="Q133" s="2720"/>
      <c r="R133" s="2720"/>
      <c r="S133" s="2713"/>
      <c r="W133"/>
      <c r="X133"/>
      <c r="Y133"/>
      <c r="Z133"/>
    </row>
    <row r="134" spans="1:26" s="64" customFormat="1" ht="27.95" customHeight="1" x14ac:dyDescent="0.25">
      <c r="A134"/>
      <c r="B134" s="1889" t="s">
        <v>2382</v>
      </c>
      <c r="C134" s="1889"/>
      <c r="D134" s="1889"/>
      <c r="E134" s="1889"/>
      <c r="F134" s="1889"/>
      <c r="G134" s="1889"/>
      <c r="H134" s="1889"/>
      <c r="I134" s="1889"/>
      <c r="J134" s="2736" t="s">
        <v>3218</v>
      </c>
      <c r="K134" s="2736"/>
      <c r="L134" s="2736"/>
      <c r="M134" s="2736"/>
      <c r="N134" s="2655" t="s">
        <v>3219</v>
      </c>
      <c r="O134" s="2655"/>
      <c r="P134" s="2655"/>
      <c r="Q134" s="2655" t="s">
        <v>3220</v>
      </c>
      <c r="R134" s="2655"/>
      <c r="S134" s="2655"/>
      <c r="W134"/>
      <c r="X134"/>
      <c r="Y134"/>
      <c r="Z134"/>
    </row>
    <row r="135" spans="1:26" s="64" customFormat="1" ht="14.1" customHeight="1" x14ac:dyDescent="0.25">
      <c r="A135"/>
      <c r="B135" s="184"/>
      <c r="C135" s="184"/>
      <c r="D135" s="184"/>
      <c r="E135" s="184"/>
      <c r="F135" s="184"/>
      <c r="G135" s="184"/>
      <c r="H135" s="184"/>
      <c r="I135" s="184"/>
      <c r="J135" s="184"/>
      <c r="K135" s="184"/>
      <c r="M135" s="184"/>
      <c r="N135" s="184"/>
      <c r="O135" s="184"/>
      <c r="P135" s="184"/>
      <c r="Q135" s="184"/>
      <c r="R135" s="184"/>
      <c r="S135" s="184"/>
      <c r="W135"/>
      <c r="X135"/>
      <c r="Y135"/>
      <c r="Z135"/>
    </row>
    <row r="136" spans="1:26" s="64" customFormat="1" ht="14.1" customHeight="1" x14ac:dyDescent="0.25">
      <c r="A136"/>
      <c r="B136" s="184"/>
      <c r="C136" s="184"/>
      <c r="E136" s="184"/>
      <c r="F136" s="2702" t="s">
        <v>2385</v>
      </c>
      <c r="H136" s="2702" t="s">
        <v>2385</v>
      </c>
      <c r="I136" s="184"/>
      <c r="J136" s="184"/>
      <c r="L136" s="2702" t="s">
        <v>2385</v>
      </c>
      <c r="M136" s="184"/>
      <c r="N136" s="184"/>
      <c r="O136" s="2702" t="s">
        <v>2385</v>
      </c>
      <c r="P136" s="184"/>
      <c r="R136" s="2737" t="s">
        <v>2385</v>
      </c>
      <c r="S136" s="184"/>
      <c r="W136"/>
      <c r="X136"/>
      <c r="Y136"/>
      <c r="Z136"/>
    </row>
    <row r="137" spans="1:26" s="64" customFormat="1" ht="27.95" customHeight="1" x14ac:dyDescent="0.25">
      <c r="A137"/>
      <c r="B137" s="184"/>
      <c r="C137" s="184"/>
      <c r="E137" s="184"/>
      <c r="F137" s="1725"/>
      <c r="H137" s="1725"/>
      <c r="I137" s="184"/>
      <c r="J137" s="184"/>
      <c r="L137" s="1725"/>
      <c r="M137" s="184"/>
      <c r="N137" s="184"/>
      <c r="O137" s="1725"/>
      <c r="P137" s="184"/>
      <c r="R137" s="2751"/>
      <c r="S137" s="184"/>
      <c r="W137"/>
      <c r="X137"/>
      <c r="Y137"/>
      <c r="Z137"/>
    </row>
    <row r="138" spans="1:26" s="64" customFormat="1" ht="14.1" customHeight="1" x14ac:dyDescent="0.25">
      <c r="A138"/>
      <c r="B138" s="184"/>
      <c r="C138" s="184"/>
      <c r="D138" s="184"/>
      <c r="E138" s="184"/>
      <c r="F138" s="184"/>
      <c r="G138" s="174"/>
      <c r="H138" s="184"/>
      <c r="I138" s="184"/>
      <c r="J138" s="184"/>
      <c r="K138" s="174"/>
      <c r="L138" s="184"/>
      <c r="M138" s="184"/>
      <c r="N138" s="184"/>
      <c r="O138" s="174"/>
      <c r="P138" s="184"/>
      <c r="Q138" s="184"/>
      <c r="R138" s="184"/>
      <c r="S138" s="184"/>
      <c r="W138"/>
      <c r="X138"/>
      <c r="Y138"/>
      <c r="Z138"/>
    </row>
    <row r="139" spans="1:26" s="64" customFormat="1" ht="27.95" customHeight="1" x14ac:dyDescent="0.25">
      <c r="A139"/>
      <c r="B139" s="2674" t="s">
        <v>2385</v>
      </c>
      <c r="C139" s="2727"/>
      <c r="D139" s="2728"/>
      <c r="E139" s="184"/>
      <c r="F139" s="184"/>
      <c r="G139" s="2"/>
      <c r="H139" s="2"/>
      <c r="I139" s="2"/>
      <c r="J139" s="184"/>
      <c r="K139" s="174"/>
      <c r="L139" s="184"/>
      <c r="M139" s="184"/>
      <c r="N139" s="184"/>
      <c r="O139" s="174"/>
      <c r="P139" s="184"/>
      <c r="Q139" s="184"/>
      <c r="R139" s="184"/>
      <c r="S139" s="184"/>
      <c r="W139"/>
      <c r="X139"/>
      <c r="Y139"/>
      <c r="Z139"/>
    </row>
    <row r="140" spans="1:26" s="64" customFormat="1" ht="27.95" customHeight="1" x14ac:dyDescent="0.25">
      <c r="A140"/>
      <c r="B140" s="2679" t="s">
        <v>3227</v>
      </c>
      <c r="C140" s="2680"/>
      <c r="D140" s="2680"/>
      <c r="E140" s="2680"/>
      <c r="F140" s="2680"/>
      <c r="G140" s="2680"/>
      <c r="H140" s="2680"/>
      <c r="I140" s="2681"/>
      <c r="J140" s="2"/>
      <c r="K140" s="184"/>
      <c r="L140" s="184"/>
      <c r="M140" s="184"/>
      <c r="N140" s="184"/>
      <c r="O140" s="184"/>
      <c r="P140" s="184"/>
      <c r="Q140" s="184"/>
      <c r="R140" s="184"/>
      <c r="S140" s="184"/>
      <c r="W140"/>
      <c r="X140"/>
      <c r="Y140"/>
      <c r="Z140"/>
    </row>
    <row r="141" spans="1:26" s="64" customFormat="1" ht="14.1" customHeight="1" x14ac:dyDescent="0.25">
      <c r="A141"/>
      <c r="B141" s="1095"/>
      <c r="C141" s="1095"/>
      <c r="D141" s="1095"/>
      <c r="E141" s="1095"/>
      <c r="F141" s="1095"/>
      <c r="G141" s="1095"/>
      <c r="H141" s="1095"/>
      <c r="I141" s="1095"/>
      <c r="J141" s="1095"/>
      <c r="K141" s="1095"/>
      <c r="L141" s="1095"/>
      <c r="M141" s="1095"/>
      <c r="N141" s="1095"/>
      <c r="O141" s="1095"/>
      <c r="P141" s="1095"/>
      <c r="Q141" s="1095"/>
      <c r="R141" s="1095"/>
      <c r="S141" s="1095"/>
      <c r="T141" s="1095"/>
      <c r="U141" s="1095"/>
      <c r="V141" s="1095"/>
      <c r="W141"/>
      <c r="X141"/>
      <c r="Y141"/>
      <c r="Z141"/>
    </row>
    <row r="142" spans="1:26" x14ac:dyDescent="0.25">
      <c r="B142" s="879"/>
      <c r="C142" s="879"/>
      <c r="D142" s="879"/>
      <c r="E142" s="879"/>
      <c r="F142" s="879"/>
      <c r="G142" s="879"/>
      <c r="H142" s="879"/>
      <c r="I142" s="879"/>
      <c r="J142" s="879"/>
      <c r="K142" s="879"/>
      <c r="L142" s="879"/>
      <c r="M142" s="879"/>
      <c r="N142" s="879"/>
      <c r="O142" s="879"/>
      <c r="P142" s="879"/>
      <c r="Q142" s="879"/>
      <c r="R142" s="879"/>
      <c r="S142" s="879"/>
      <c r="T142" s="879"/>
      <c r="U142" s="879"/>
      <c r="V142" s="879"/>
    </row>
    <row r="143" spans="1:26" s="64" customFormat="1" ht="34.5" customHeight="1" x14ac:dyDescent="0.25">
      <c r="A143"/>
      <c r="B143" s="746" t="s">
        <v>2345</v>
      </c>
      <c r="W143"/>
      <c r="X143"/>
      <c r="Y143"/>
      <c r="Z143"/>
    </row>
    <row r="144" spans="1:26" s="64" customFormat="1" ht="4.5" customHeight="1" x14ac:dyDescent="0.25">
      <c r="A144"/>
      <c r="B144" s="746"/>
      <c r="W144"/>
      <c r="X144"/>
      <c r="Y144"/>
      <c r="Z144"/>
    </row>
    <row r="145" spans="1:26" s="64" customFormat="1" ht="29.25" customHeight="1" x14ac:dyDescent="0.25">
      <c r="A145"/>
      <c r="B145" s="2656" t="s">
        <v>2386</v>
      </c>
      <c r="C145" s="2657"/>
      <c r="D145" s="2657"/>
      <c r="E145" s="2657"/>
      <c r="F145" s="2657"/>
      <c r="G145" s="2657"/>
      <c r="H145" s="2657"/>
      <c r="I145" s="2657"/>
      <c r="J145" s="2657"/>
      <c r="K145" s="2657"/>
      <c r="L145" s="2657"/>
      <c r="M145" s="2657"/>
      <c r="N145" s="2657"/>
      <c r="O145" s="2657"/>
      <c r="P145" s="2657"/>
      <c r="Q145" s="2657"/>
      <c r="R145" s="2657"/>
      <c r="S145" s="2658"/>
      <c r="V145" s="64" t="s">
        <v>3223</v>
      </c>
      <c r="W145"/>
      <c r="X145"/>
      <c r="Y145"/>
      <c r="Z145"/>
    </row>
    <row r="146" spans="1:26" s="64" customFormat="1" ht="21" customHeight="1" x14ac:dyDescent="0.25">
      <c r="A146"/>
      <c r="B146" s="1096"/>
      <c r="C146" s="1097"/>
      <c r="D146" s="1097"/>
      <c r="E146" s="1097"/>
      <c r="F146" s="1097"/>
      <c r="G146" s="1097"/>
      <c r="H146" s="1097"/>
      <c r="I146" s="1097"/>
      <c r="J146" s="1097"/>
      <c r="K146" s="1097"/>
      <c r="L146" s="1097"/>
      <c r="M146" s="1097"/>
      <c r="N146" s="2"/>
      <c r="O146" s="2"/>
      <c r="P146" s="2"/>
      <c r="Q146" s="2"/>
      <c r="R146" s="2"/>
      <c r="S146" s="2"/>
      <c r="W146"/>
      <c r="X146"/>
      <c r="Y146"/>
      <c r="Z146"/>
    </row>
    <row r="147" spans="1:26" s="64" customFormat="1" ht="29.25" customHeight="1" x14ac:dyDescent="0.25">
      <c r="A147"/>
      <c r="B147" s="2744" t="s">
        <v>3226</v>
      </c>
      <c r="C147" s="2744"/>
      <c r="D147" s="2744"/>
      <c r="E147" s="2744"/>
      <c r="F147" s="2744"/>
      <c r="G147" s="2744"/>
      <c r="H147" s="2744"/>
      <c r="I147" s="2744"/>
      <c r="J147" s="2744"/>
      <c r="K147" s="2744"/>
      <c r="L147" s="2744"/>
      <c r="M147" s="2744"/>
      <c r="W147"/>
      <c r="X147"/>
      <c r="Y147"/>
      <c r="Z147"/>
    </row>
    <row r="148" spans="1:26" s="64" customFormat="1" ht="33.75" customHeight="1" x14ac:dyDescent="0.25">
      <c r="A148"/>
      <c r="B148" s="2689" t="s">
        <v>3228</v>
      </c>
      <c r="C148" s="2690"/>
      <c r="D148" s="2690"/>
      <c r="E148" s="2690"/>
      <c r="F148" s="2690"/>
      <c r="G148" s="2690"/>
      <c r="H148" s="2690"/>
      <c r="I148" s="2690"/>
      <c r="J148" s="2690"/>
      <c r="K148" s="2690"/>
      <c r="L148" s="2690"/>
      <c r="M148" s="2690"/>
      <c r="N148" s="2690"/>
      <c r="O148" s="2690"/>
      <c r="P148" s="2690"/>
      <c r="Q148" s="2690"/>
      <c r="R148" s="2690"/>
      <c r="S148" s="2691"/>
      <c r="T148" s="489"/>
      <c r="U148" s="489"/>
      <c r="V148" s="489"/>
      <c r="W148" s="489"/>
      <c r="X148" s="489"/>
      <c r="Y148" s="489"/>
      <c r="Z148"/>
    </row>
    <row r="149" spans="1:26" s="64" customFormat="1" ht="14.1" customHeight="1" x14ac:dyDescent="0.25">
      <c r="A149"/>
      <c r="W149"/>
      <c r="X149"/>
      <c r="Y149"/>
      <c r="Z149"/>
    </row>
    <row r="150" spans="1:26" s="64" customFormat="1" ht="14.1" customHeight="1" x14ac:dyDescent="0.25">
      <c r="A150"/>
      <c r="W150"/>
      <c r="X150"/>
      <c r="Y150"/>
      <c r="Z150"/>
    </row>
    <row r="151" spans="1:26" s="64" customFormat="1" ht="14.1" customHeight="1" x14ac:dyDescent="0.25">
      <c r="A151"/>
      <c r="W151"/>
      <c r="X151"/>
      <c r="Y151"/>
      <c r="Z151"/>
    </row>
    <row r="152" spans="1:26" x14ac:dyDescent="0.25">
      <c r="B152" s="878"/>
      <c r="C152" s="878"/>
      <c r="D152" s="878"/>
      <c r="E152" s="878"/>
      <c r="F152" s="878"/>
      <c r="G152" s="878"/>
      <c r="H152" s="878"/>
      <c r="I152" s="878"/>
      <c r="J152" s="878"/>
      <c r="K152" s="878"/>
      <c r="L152" s="878"/>
      <c r="M152" s="878"/>
      <c r="N152" s="878"/>
      <c r="O152" s="878"/>
      <c r="P152" s="878"/>
      <c r="Q152" s="878"/>
      <c r="R152" s="878"/>
      <c r="S152" s="878"/>
      <c r="T152" s="878"/>
      <c r="U152" s="878"/>
      <c r="V152" s="878"/>
    </row>
    <row r="153" spans="1:26" s="178" customFormat="1" x14ac:dyDescent="0.25">
      <c r="A153"/>
      <c r="B153" s="879"/>
      <c r="C153" s="879"/>
      <c r="D153" s="879"/>
      <c r="E153" s="879"/>
      <c r="F153" s="879"/>
      <c r="G153" s="879"/>
      <c r="H153" s="879"/>
      <c r="I153" s="879"/>
      <c r="J153" s="879"/>
      <c r="K153" s="879"/>
      <c r="L153" s="879"/>
      <c r="M153" s="879"/>
      <c r="N153" s="879"/>
      <c r="O153" s="879"/>
      <c r="P153" s="879"/>
      <c r="Q153" s="879"/>
      <c r="R153" s="879"/>
      <c r="S153" s="879"/>
      <c r="T153" s="879"/>
      <c r="U153" s="879"/>
      <c r="V153" s="879"/>
      <c r="W153"/>
      <c r="X153"/>
      <c r="Y153"/>
      <c r="Z153"/>
    </row>
    <row r="154" spans="1:26" ht="25.5" x14ac:dyDescent="0.25">
      <c r="B154" s="746" t="s">
        <v>2345</v>
      </c>
      <c r="C154" s="184"/>
      <c r="D154" s="184"/>
      <c r="E154" s="184"/>
      <c r="F154" s="184"/>
      <c r="G154" s="184"/>
      <c r="H154" s="184"/>
      <c r="I154" s="184"/>
      <c r="J154" s="184"/>
      <c r="K154" s="184"/>
      <c r="L154" s="184"/>
      <c r="T154" s="178"/>
    </row>
    <row r="155" spans="1:26" s="178" customFormat="1" ht="3" customHeight="1" x14ac:dyDescent="0.25">
      <c r="A155"/>
      <c r="G155" s="183"/>
      <c r="H155" s="185"/>
      <c r="I155" s="183"/>
      <c r="W155"/>
      <c r="X155"/>
      <c r="Y155"/>
      <c r="Z155"/>
    </row>
    <row r="156" spans="1:26" s="186" customFormat="1" ht="27.95" customHeight="1" x14ac:dyDescent="0.25">
      <c r="A156"/>
      <c r="B156" s="2656" t="s">
        <v>2386</v>
      </c>
      <c r="C156" s="2657"/>
      <c r="D156" s="2657"/>
      <c r="E156" s="2657"/>
      <c r="F156" s="2657"/>
      <c r="G156" s="2657"/>
      <c r="H156" s="2657"/>
      <c r="I156" s="2657"/>
      <c r="J156" s="2657"/>
      <c r="K156" s="2657"/>
      <c r="L156" s="2657"/>
      <c r="M156" s="2657"/>
      <c r="N156" s="2657"/>
      <c r="O156" s="2657"/>
      <c r="P156" s="2657"/>
      <c r="Q156" s="2657"/>
      <c r="R156" s="2657"/>
      <c r="S156" s="2658"/>
      <c r="W156"/>
      <c r="X156"/>
      <c r="Y156"/>
      <c r="Z156"/>
    </row>
    <row r="157" spans="1:26" s="186" customFormat="1" ht="14.1" customHeight="1" x14ac:dyDescent="0.25">
      <c r="A157"/>
      <c r="B157" s="184"/>
      <c r="C157" s="184"/>
      <c r="D157" s="184"/>
      <c r="E157" s="184"/>
      <c r="F157" s="184"/>
      <c r="G157" s="184"/>
      <c r="H157" s="184"/>
      <c r="I157" s="184"/>
      <c r="J157" s="184"/>
      <c r="K157" s="184"/>
      <c r="L157" s="184"/>
      <c r="M157" s="184"/>
      <c r="N157" s="184"/>
      <c r="O157" s="184"/>
      <c r="P157" s="184"/>
      <c r="Q157" s="184"/>
      <c r="R157" s="184"/>
      <c r="S157" s="192"/>
      <c r="V157" s="186">
        <v>7</v>
      </c>
      <c r="W157"/>
      <c r="X157"/>
      <c r="Y157"/>
      <c r="Z157"/>
    </row>
    <row r="158" spans="1:26" s="186" customFormat="1" ht="27.95" customHeight="1" x14ac:dyDescent="0.25">
      <c r="A158"/>
      <c r="B158" s="2744" t="s">
        <v>2387</v>
      </c>
      <c r="C158" s="2744"/>
      <c r="D158" s="2744"/>
      <c r="E158" s="2744"/>
      <c r="F158" s="2744"/>
      <c r="G158" s="2744"/>
      <c r="H158" s="2744"/>
      <c r="I158" s="2744"/>
      <c r="J158" s="2744"/>
      <c r="K158" s="2744"/>
      <c r="L158" s="2744"/>
      <c r="M158" s="2744"/>
      <c r="N158" s="2752" t="s">
        <v>2388</v>
      </c>
      <c r="O158" s="2753"/>
      <c r="P158" s="2753"/>
      <c r="Q158" s="2753"/>
      <c r="R158" s="2753"/>
      <c r="S158" s="2754"/>
      <c r="W158"/>
      <c r="X158"/>
      <c r="Y158"/>
      <c r="Z158"/>
    </row>
    <row r="159" spans="1:26" s="186" customFormat="1" ht="27.95" customHeight="1" x14ac:dyDescent="0.25">
      <c r="A159"/>
      <c r="B159" s="2745" t="s">
        <v>2389</v>
      </c>
      <c r="C159" s="2746"/>
      <c r="D159" s="2746"/>
      <c r="E159" s="2746"/>
      <c r="F159" s="2746"/>
      <c r="G159" s="2746"/>
      <c r="H159" s="2746"/>
      <c r="I159" s="2746"/>
      <c r="J159" s="2746"/>
      <c r="K159" s="2746"/>
      <c r="L159" s="2746"/>
      <c r="M159" s="2746"/>
      <c r="N159" s="2746"/>
      <c r="O159" s="2746"/>
      <c r="P159" s="2746"/>
      <c r="Q159" s="2746"/>
      <c r="R159" s="2746"/>
      <c r="S159" s="2747"/>
      <c r="W159"/>
      <c r="X159"/>
      <c r="Y159"/>
      <c r="Z159"/>
    </row>
    <row r="160" spans="1:26" s="186" customFormat="1" x14ac:dyDescent="0.25">
      <c r="A160"/>
      <c r="W160"/>
      <c r="X160"/>
      <c r="Y160"/>
      <c r="Z160"/>
    </row>
    <row r="161" spans="1:26" x14ac:dyDescent="0.25">
      <c r="B161" s="878"/>
      <c r="C161" s="878"/>
      <c r="D161" s="878"/>
      <c r="E161" s="878"/>
      <c r="F161" s="878"/>
      <c r="G161" s="878"/>
      <c r="H161" s="878"/>
      <c r="I161" s="878"/>
      <c r="J161" s="878"/>
      <c r="K161" s="878"/>
      <c r="L161" s="878"/>
      <c r="M161" s="878"/>
      <c r="N161" s="878"/>
      <c r="O161" s="878"/>
      <c r="P161" s="878"/>
      <c r="Q161" s="878"/>
      <c r="R161" s="878"/>
      <c r="S161" s="878"/>
      <c r="T161" s="878"/>
      <c r="U161" s="878"/>
      <c r="V161" s="878"/>
    </row>
    <row r="162" spans="1:26" x14ac:dyDescent="0.25">
      <c r="B162" s="879"/>
      <c r="C162" s="879"/>
      <c r="D162" s="879"/>
      <c r="E162" s="879"/>
      <c r="F162" s="879"/>
      <c r="G162" s="879"/>
      <c r="H162" s="879"/>
      <c r="I162" s="879"/>
      <c r="J162" s="879"/>
      <c r="K162" s="879"/>
      <c r="L162" s="879"/>
      <c r="M162" s="879"/>
      <c r="N162" s="879"/>
      <c r="O162" s="879"/>
      <c r="P162" s="879"/>
      <c r="Q162" s="879"/>
      <c r="R162" s="879"/>
      <c r="S162" s="879"/>
      <c r="T162" s="879"/>
      <c r="U162" s="879"/>
      <c r="V162" s="879"/>
    </row>
    <row r="163" spans="1:26" ht="25.5" x14ac:dyDescent="0.25">
      <c r="B163" s="774" t="s">
        <v>2341</v>
      </c>
      <c r="C163" s="184"/>
      <c r="D163" s="184"/>
      <c r="E163" s="184"/>
      <c r="F163" s="184"/>
      <c r="G163" s="184"/>
      <c r="H163" s="184"/>
      <c r="I163" s="184"/>
      <c r="J163" s="184"/>
      <c r="K163" s="184"/>
      <c r="L163" s="184"/>
      <c r="T163" s="178"/>
    </row>
    <row r="164" spans="1:26" s="178" customFormat="1" ht="3" customHeight="1" x14ac:dyDescent="0.25">
      <c r="A164"/>
      <c r="G164" s="183"/>
      <c r="H164" s="185"/>
      <c r="I164" s="183"/>
      <c r="W164"/>
      <c r="X164"/>
      <c r="Y164"/>
      <c r="Z164"/>
    </row>
    <row r="165" spans="1:26" s="64" customFormat="1" ht="27.95" customHeight="1" x14ac:dyDescent="0.25">
      <c r="A165"/>
      <c r="B165" s="2656" t="s">
        <v>2382</v>
      </c>
      <c r="C165" s="2657"/>
      <c r="D165" s="2657"/>
      <c r="E165" s="2657"/>
      <c r="F165" s="2657"/>
      <c r="G165" s="2657"/>
      <c r="H165" s="2657"/>
      <c r="I165" s="2657"/>
      <c r="J165" s="2657"/>
      <c r="K165" s="2657"/>
      <c r="L165" s="2657"/>
      <c r="M165" s="2657"/>
      <c r="N165" s="2657"/>
      <c r="O165" s="2657"/>
      <c r="P165" s="2657"/>
      <c r="Q165" s="2657"/>
      <c r="R165" s="2657"/>
      <c r="S165" s="2658"/>
      <c r="V165" s="64">
        <v>8</v>
      </c>
      <c r="W165"/>
      <c r="X165"/>
      <c r="Y165"/>
      <c r="Z165"/>
    </row>
    <row r="166" spans="1:26" s="64" customFormat="1" ht="27.95" customHeight="1" x14ac:dyDescent="0.25">
      <c r="A166"/>
      <c r="B166" s="2742" t="s">
        <v>2390</v>
      </c>
      <c r="C166" s="2742"/>
      <c r="D166" s="2742"/>
      <c r="E166" s="2742"/>
      <c r="F166" s="2742"/>
      <c r="G166" s="2742"/>
      <c r="H166" s="2742"/>
      <c r="I166" s="2742"/>
      <c r="J166" s="2742"/>
      <c r="K166" s="2742"/>
      <c r="L166" s="2742"/>
      <c r="M166" s="2742"/>
      <c r="N166" s="2688" t="s">
        <v>2391</v>
      </c>
      <c r="O166" s="1809"/>
      <c r="P166" s="1809"/>
      <c r="Q166" s="1809"/>
      <c r="R166" s="1809"/>
      <c r="S166" s="1810"/>
      <c r="W166"/>
      <c r="X166"/>
      <c r="Y166"/>
      <c r="Z166"/>
    </row>
    <row r="167" spans="1:26" s="64" customFormat="1" ht="27.95" customHeight="1" x14ac:dyDescent="0.25">
      <c r="A167"/>
      <c r="B167" s="2742" t="s">
        <v>3559</v>
      </c>
      <c r="C167" s="2742"/>
      <c r="D167" s="2742"/>
      <c r="E167" s="2742"/>
      <c r="F167" s="2742"/>
      <c r="G167" s="2742"/>
      <c r="H167" s="2742"/>
      <c r="I167" s="2742"/>
      <c r="J167" s="2742"/>
      <c r="K167" s="2742"/>
      <c r="L167" s="2742"/>
      <c r="M167" s="389"/>
      <c r="N167" s="2"/>
      <c r="O167" s="184"/>
      <c r="P167" s="184"/>
      <c r="Q167" s="184"/>
      <c r="R167" s="184"/>
      <c r="S167" s="184"/>
      <c r="W167"/>
      <c r="X167"/>
      <c r="Y167"/>
      <c r="Z167"/>
    </row>
    <row r="168" spans="1:26" s="64" customFormat="1" ht="20.25" customHeight="1" x14ac:dyDescent="0.25">
      <c r="A168"/>
      <c r="B168" s="2725"/>
      <c r="C168" s="2725"/>
      <c r="D168" s="2725"/>
      <c r="E168" s="2725"/>
      <c r="F168" s="2725"/>
      <c r="G168" s="2725"/>
      <c r="H168" s="2743"/>
      <c r="I168" s="2743"/>
      <c r="J168" s="2743"/>
      <c r="K168" s="2743"/>
      <c r="L168" s="2743"/>
      <c r="M168" s="2632"/>
      <c r="N168" s="2632"/>
      <c r="O168" s="2632"/>
      <c r="P168" s="2632"/>
      <c r="Q168" s="2632"/>
      <c r="R168" s="2632"/>
      <c r="S168" s="2632"/>
      <c r="W168"/>
      <c r="X168"/>
      <c r="Y168"/>
      <c r="Z168"/>
    </row>
    <row r="169" spans="1:26" s="64" customFormat="1" ht="27.95" customHeight="1" x14ac:dyDescent="0.25">
      <c r="A169"/>
      <c r="B169" s="2737" t="s">
        <v>2392</v>
      </c>
      <c r="C169" s="2737"/>
      <c r="D169" s="2737"/>
      <c r="E169" s="2737"/>
      <c r="F169" s="2737"/>
      <c r="G169" s="2737"/>
      <c r="H169" s="2647" t="s">
        <v>2393</v>
      </c>
      <c r="I169" s="2648"/>
      <c r="J169" s="2648"/>
      <c r="K169" s="2648"/>
      <c r="L169" s="2648"/>
      <c r="M169" s="633"/>
      <c r="N169" s="634"/>
      <c r="O169" s="634"/>
      <c r="P169" s="634"/>
      <c r="Q169" s="634"/>
      <c r="R169" s="634"/>
      <c r="S169" s="634"/>
      <c r="W169"/>
      <c r="X169"/>
      <c r="Y169"/>
      <c r="Z169"/>
    </row>
    <row r="170" spans="1:26" ht="27.95" customHeight="1" x14ac:dyDescent="0.25">
      <c r="B170" s="2649" t="s">
        <v>2394</v>
      </c>
      <c r="C170" s="2650"/>
      <c r="D170" s="2650"/>
      <c r="E170" s="2650"/>
      <c r="F170" s="2650"/>
      <c r="G170" s="2650"/>
      <c r="H170" s="2650"/>
      <c r="I170" s="2650"/>
      <c r="J170" s="2650"/>
      <c r="K170" s="2650"/>
      <c r="L170" s="2650"/>
      <c r="M170" s="216"/>
      <c r="N170" s="2"/>
      <c r="O170" s="2"/>
      <c r="P170" s="2"/>
      <c r="Q170" s="2"/>
      <c r="R170" s="2"/>
      <c r="S170" s="2"/>
    </row>
    <row r="171" spans="1:26" x14ac:dyDescent="0.25">
      <c r="B171"/>
      <c r="C171"/>
      <c r="D171"/>
      <c r="E171"/>
      <c r="F171"/>
      <c r="G171"/>
      <c r="H171"/>
      <c r="I171"/>
      <c r="J171"/>
      <c r="K171"/>
      <c r="L171"/>
      <c r="M171"/>
      <c r="N171"/>
      <c r="O171"/>
      <c r="P171"/>
      <c r="Q171"/>
      <c r="R171"/>
      <c r="S171"/>
      <c r="T171"/>
      <c r="U171"/>
      <c r="V171"/>
    </row>
    <row r="172" spans="1:26" x14ac:dyDescent="0.25">
      <c r="B172"/>
      <c r="C172"/>
      <c r="D172"/>
      <c r="E172"/>
      <c r="F172"/>
      <c r="G172"/>
      <c r="H172"/>
      <c r="I172"/>
      <c r="J172"/>
      <c r="K172"/>
      <c r="L172"/>
      <c r="M172"/>
      <c r="N172"/>
      <c r="O172"/>
      <c r="P172"/>
      <c r="Q172"/>
      <c r="R172"/>
      <c r="S172"/>
      <c r="T172"/>
      <c r="U172"/>
      <c r="V172"/>
    </row>
    <row r="173" spans="1:26" x14ac:dyDescent="0.25">
      <c r="B173" s="879"/>
      <c r="C173" s="879"/>
      <c r="D173" s="879"/>
      <c r="E173" s="879"/>
      <c r="F173" s="879"/>
      <c r="G173" s="879"/>
      <c r="H173" s="879"/>
      <c r="I173" s="879"/>
      <c r="J173" s="879"/>
      <c r="K173" s="879"/>
      <c r="L173" s="879"/>
      <c r="M173" s="879"/>
      <c r="N173" s="879"/>
      <c r="O173" s="879"/>
      <c r="P173" s="879"/>
      <c r="Q173" s="879"/>
      <c r="R173" s="879"/>
      <c r="S173" s="879"/>
      <c r="T173" s="879"/>
      <c r="U173" s="879"/>
      <c r="V173" s="879"/>
    </row>
    <row r="174" spans="1:26" ht="25.5" x14ac:dyDescent="0.25">
      <c r="B174" s="746" t="s">
        <v>2345</v>
      </c>
      <c r="C174" s="184"/>
      <c r="D174" s="184"/>
      <c r="E174" s="184"/>
      <c r="F174" s="184"/>
      <c r="G174" s="184"/>
      <c r="H174" s="184"/>
      <c r="I174" s="184"/>
      <c r="J174" s="184"/>
      <c r="K174" s="184"/>
      <c r="L174" s="184"/>
      <c r="T174" s="178"/>
    </row>
    <row r="175" spans="1:26" s="178" customFormat="1" ht="3" customHeight="1" x14ac:dyDescent="0.25">
      <c r="A175"/>
      <c r="G175" s="183"/>
      <c r="H175" s="185"/>
      <c r="I175" s="183"/>
      <c r="W175"/>
      <c r="X175"/>
      <c r="Y175"/>
      <c r="Z175"/>
    </row>
    <row r="176" spans="1:26" s="188" customFormat="1" ht="27.95" customHeight="1" x14ac:dyDescent="0.25">
      <c r="A176"/>
      <c r="B176" s="2656" t="s">
        <v>2382</v>
      </c>
      <c r="C176" s="2657"/>
      <c r="D176" s="2657"/>
      <c r="E176" s="2657"/>
      <c r="F176" s="2657"/>
      <c r="G176" s="2657"/>
      <c r="H176" s="2657"/>
      <c r="I176" s="2657"/>
      <c r="J176" s="2657"/>
      <c r="K176" s="2657"/>
      <c r="L176" s="2657"/>
      <c r="M176" s="2657"/>
      <c r="N176" s="2657"/>
      <c r="O176" s="2657"/>
      <c r="P176" s="2657"/>
      <c r="Q176" s="2657"/>
      <c r="R176" s="2657"/>
      <c r="S176" s="2658"/>
      <c r="V176" s="64">
        <v>9</v>
      </c>
      <c r="W176"/>
      <c r="X176"/>
      <c r="Y176"/>
      <c r="Z176"/>
    </row>
    <row r="177" spans="1:26" s="188" customFormat="1" ht="27.95" customHeight="1" x14ac:dyDescent="0.25">
      <c r="A177"/>
      <c r="B177" s="1928" t="s">
        <v>3234</v>
      </c>
      <c r="C177" s="2755"/>
      <c r="D177" s="2755"/>
      <c r="E177" s="2755"/>
      <c r="F177" s="2755"/>
      <c r="G177" s="2755"/>
      <c r="H177" s="2755"/>
      <c r="I177" s="2755"/>
      <c r="J177" s="2755"/>
      <c r="K177" s="2755"/>
      <c r="L177" s="2756"/>
      <c r="M177" s="2688" t="s">
        <v>3235</v>
      </c>
      <c r="N177" s="1809"/>
      <c r="O177" s="1809"/>
      <c r="P177" s="1809"/>
      <c r="Q177" s="1809"/>
      <c r="R177" s="1809"/>
      <c r="S177" s="1810"/>
      <c r="W177"/>
      <c r="X177"/>
      <c r="Y177"/>
      <c r="Z177"/>
    </row>
    <row r="178" spans="1:26" s="188" customFormat="1" x14ac:dyDescent="0.25">
      <c r="A178"/>
      <c r="B178" s="184"/>
      <c r="C178" s="184"/>
      <c r="D178" s="184"/>
      <c r="E178" s="184"/>
      <c r="F178" s="184"/>
      <c r="G178" s="184"/>
      <c r="H178" s="184"/>
      <c r="I178" s="184"/>
      <c r="J178" s="184"/>
      <c r="K178" s="184"/>
      <c r="L178" s="184"/>
      <c r="M178" s="184"/>
      <c r="N178" s="184"/>
      <c r="O178" s="184"/>
      <c r="P178" s="184"/>
      <c r="Q178" s="184"/>
      <c r="R178" s="184"/>
      <c r="S178" s="184"/>
      <c r="W178"/>
      <c r="X178"/>
      <c r="Y178"/>
      <c r="Z178"/>
    </row>
    <row r="179" spans="1:26" s="188" customFormat="1" ht="27.95" customHeight="1" x14ac:dyDescent="0.25">
      <c r="A179"/>
      <c r="B179" s="2682" t="s">
        <v>2395</v>
      </c>
      <c r="C179" s="2683"/>
      <c r="D179" s="2683"/>
      <c r="E179" s="2683"/>
      <c r="F179" s="2683"/>
      <c r="G179" s="2684"/>
      <c r="H179" s="2688" t="s">
        <v>2396</v>
      </c>
      <c r="I179" s="1809"/>
      <c r="J179" s="1809"/>
      <c r="K179" s="1809"/>
      <c r="L179" s="1810"/>
      <c r="M179" s="193"/>
      <c r="N179" s="184"/>
      <c r="O179" s="184"/>
      <c r="P179" s="184"/>
      <c r="Q179" s="184"/>
      <c r="R179" s="184"/>
      <c r="S179" s="184"/>
      <c r="W179"/>
      <c r="X179"/>
      <c r="Y179"/>
      <c r="Z179"/>
    </row>
    <row r="180" spans="1:26" s="188" customFormat="1" ht="27.95" customHeight="1" x14ac:dyDescent="0.25">
      <c r="A180"/>
      <c r="B180" s="2679" t="s">
        <v>2397</v>
      </c>
      <c r="C180" s="2680"/>
      <c r="D180" s="2680"/>
      <c r="E180" s="2680"/>
      <c r="F180" s="2680"/>
      <c r="G180" s="2680"/>
      <c r="H180" s="2680"/>
      <c r="I180" s="2680"/>
      <c r="J180" s="2680"/>
      <c r="K180" s="2680"/>
      <c r="L180" s="2681"/>
      <c r="M180" s="10"/>
      <c r="N180" s="2"/>
      <c r="O180" s="2"/>
      <c r="P180" s="2"/>
      <c r="Q180" s="2"/>
      <c r="R180" s="2"/>
      <c r="S180" s="2"/>
      <c r="W180"/>
      <c r="X180"/>
      <c r="Y180"/>
      <c r="Z180"/>
    </row>
    <row r="181" spans="1:26" x14ac:dyDescent="0.25">
      <c r="B181"/>
      <c r="C181"/>
      <c r="D181"/>
      <c r="E181"/>
      <c r="F181"/>
      <c r="G181"/>
      <c r="H181"/>
      <c r="I181"/>
      <c r="J181"/>
      <c r="K181"/>
      <c r="L181"/>
      <c r="M181"/>
      <c r="N181"/>
      <c r="O181"/>
      <c r="P181"/>
      <c r="Q181"/>
      <c r="R181"/>
      <c r="S181"/>
      <c r="T181"/>
      <c r="U181"/>
      <c r="V181"/>
    </row>
    <row r="182" spans="1:26" x14ac:dyDescent="0.25">
      <c r="B182"/>
      <c r="C182"/>
      <c r="D182"/>
      <c r="E182"/>
      <c r="F182"/>
      <c r="G182"/>
      <c r="H182"/>
      <c r="I182"/>
      <c r="J182"/>
      <c r="K182"/>
      <c r="L182"/>
      <c r="M182"/>
      <c r="N182"/>
      <c r="O182"/>
      <c r="P182"/>
      <c r="Q182"/>
      <c r="R182"/>
      <c r="S182"/>
      <c r="T182"/>
      <c r="U182"/>
      <c r="V182"/>
    </row>
    <row r="183" spans="1:26" x14ac:dyDescent="0.25">
      <c r="B183" s="879"/>
      <c r="C183" s="879"/>
      <c r="D183" s="879"/>
      <c r="E183" s="879"/>
      <c r="F183" s="879"/>
      <c r="G183" s="879"/>
      <c r="H183" s="879"/>
      <c r="I183" s="879"/>
      <c r="J183" s="879"/>
      <c r="K183" s="879"/>
      <c r="L183" s="879"/>
      <c r="M183" s="879"/>
      <c r="N183" s="879"/>
      <c r="O183" s="879"/>
      <c r="P183" s="879"/>
      <c r="Q183" s="879"/>
      <c r="R183" s="879"/>
      <c r="S183" s="879"/>
      <c r="T183" s="879"/>
      <c r="U183" s="879"/>
      <c r="V183" s="879"/>
    </row>
    <row r="184" spans="1:26" ht="25.5" x14ac:dyDescent="0.25">
      <c r="B184" s="773" t="s">
        <v>2345</v>
      </c>
    </row>
    <row r="185" spans="1:26" x14ac:dyDescent="0.25">
      <c r="B185" s="178"/>
      <c r="C185" s="178"/>
      <c r="D185" s="178"/>
      <c r="E185" s="178"/>
      <c r="F185" s="178"/>
      <c r="G185" s="183"/>
      <c r="H185" s="185"/>
      <c r="I185" s="183"/>
      <c r="J185" s="178"/>
      <c r="K185" s="178"/>
      <c r="L185" s="178"/>
      <c r="M185" s="178"/>
      <c r="N185" s="178"/>
      <c r="O185" s="178"/>
      <c r="P185" s="178"/>
      <c r="Q185" s="178"/>
      <c r="R185" s="178"/>
      <c r="S185" s="178"/>
      <c r="T185" s="178"/>
      <c r="U185" s="178"/>
      <c r="V185" s="178"/>
    </row>
    <row r="186" spans="1:26" ht="27.95" customHeight="1" x14ac:dyDescent="0.25">
      <c r="B186" s="2656" t="s">
        <v>2361</v>
      </c>
      <c r="C186" s="2657"/>
      <c r="D186" s="2657"/>
      <c r="E186" s="2657"/>
      <c r="F186" s="2657"/>
      <c r="G186" s="2657"/>
      <c r="H186" s="2657"/>
      <c r="I186" s="2657"/>
      <c r="J186" s="2657"/>
      <c r="K186" s="2657"/>
      <c r="L186" s="2657"/>
      <c r="M186" s="2657"/>
      <c r="N186" s="2657"/>
      <c r="O186" s="2657"/>
      <c r="P186" s="2657"/>
      <c r="Q186" s="2657"/>
      <c r="R186" s="2657"/>
      <c r="S186" s="868"/>
      <c r="T186" s="64"/>
      <c r="U186" s="64"/>
      <c r="V186" s="106">
        <v>10</v>
      </c>
    </row>
    <row r="187" spans="1:26" ht="27.95" customHeight="1" x14ac:dyDescent="0.25">
      <c r="B187" s="2662" t="s">
        <v>2629</v>
      </c>
      <c r="C187" s="2660"/>
      <c r="D187" s="2660"/>
      <c r="E187" s="2660"/>
      <c r="F187" s="2660"/>
      <c r="G187" s="2660"/>
      <c r="H187" s="2660"/>
      <c r="I187" s="2661"/>
      <c r="J187" s="872"/>
      <c r="K187" s="872"/>
      <c r="L187" s="872"/>
      <c r="M187" s="872"/>
      <c r="N187" s="872"/>
      <c r="O187" s="872"/>
      <c r="P187" s="2703"/>
      <c r="Q187" s="2703"/>
      <c r="R187" s="2703"/>
      <c r="S187" s="163"/>
      <c r="T187" s="64"/>
      <c r="U187" s="64"/>
      <c r="V187" s="64"/>
    </row>
    <row r="188" spans="1:26" ht="54.75" customHeight="1" x14ac:dyDescent="0.25">
      <c r="B188" s="2757" t="s">
        <v>3646</v>
      </c>
      <c r="C188" s="2758"/>
      <c r="D188" s="1139" t="s">
        <v>3647</v>
      </c>
      <c r="E188" s="1140" t="s">
        <v>3648</v>
      </c>
      <c r="F188" s="1140" t="s">
        <v>3649</v>
      </c>
      <c r="G188" s="1064"/>
      <c r="I188" s="1065"/>
      <c r="J188" s="184"/>
      <c r="K188" s="184"/>
      <c r="L188" s="184"/>
      <c r="M188" s="184"/>
      <c r="N188" s="184"/>
      <c r="O188" s="184"/>
      <c r="P188" s="184"/>
      <c r="Q188" s="184"/>
      <c r="R188" s="184"/>
      <c r="S188" s="184"/>
      <c r="T188" s="64"/>
      <c r="U188" s="64"/>
      <c r="V188" s="64"/>
    </row>
    <row r="189" spans="1:26" x14ac:dyDescent="0.25">
      <c r="B189" s="184"/>
      <c r="C189" s="184"/>
      <c r="D189" s="184"/>
      <c r="E189" s="184"/>
      <c r="F189" s="184"/>
      <c r="G189" s="184"/>
      <c r="H189" s="184"/>
      <c r="I189" s="184"/>
      <c r="J189" s="184"/>
      <c r="K189" s="2704"/>
      <c r="L189" s="2705"/>
      <c r="M189" s="870"/>
      <c r="N189" s="184"/>
      <c r="O189" s="184"/>
      <c r="P189" s="184"/>
      <c r="Q189" s="184"/>
      <c r="R189" s="2"/>
      <c r="S189" s="2"/>
      <c r="T189" s="64"/>
      <c r="U189" s="64"/>
      <c r="V189" s="64"/>
    </row>
    <row r="190" spans="1:26" ht="49.5" customHeight="1" x14ac:dyDescent="0.25">
      <c r="B190" s="1066" t="s">
        <v>3058</v>
      </c>
      <c r="C190" s="184"/>
      <c r="D190" s="184"/>
      <c r="E190" s="184"/>
      <c r="F190" s="184"/>
      <c r="G190" s="184"/>
      <c r="H190" s="184"/>
      <c r="I190" s="184"/>
      <c r="J190" s="184"/>
      <c r="K190" s="73"/>
      <c r="L190" s="871"/>
      <c r="M190" s="870"/>
      <c r="N190" s="184"/>
      <c r="O190" s="184"/>
      <c r="P190" s="184"/>
      <c r="Q190" s="184"/>
      <c r="R190" s="2"/>
      <c r="S190" s="2"/>
      <c r="T190" s="64"/>
      <c r="U190" s="64"/>
      <c r="V190" s="64"/>
    </row>
    <row r="191" spans="1:26" ht="28.5" customHeight="1" x14ac:dyDescent="0.25">
      <c r="B191" s="2679" t="s">
        <v>2628</v>
      </c>
      <c r="C191" s="2681"/>
      <c r="D191" s="535"/>
      <c r="E191" s="184"/>
      <c r="F191" s="184"/>
      <c r="G191" s="184"/>
      <c r="H191" s="184"/>
      <c r="I191" s="184"/>
      <c r="J191" s="184"/>
      <c r="K191" s="2704"/>
      <c r="L191" s="2705"/>
      <c r="M191" s="2705"/>
      <c r="N191" s="2"/>
      <c r="O191" s="184"/>
      <c r="P191" s="184"/>
      <c r="Q191" s="184"/>
      <c r="R191" s="184"/>
      <c r="S191" s="184"/>
      <c r="T191" s="64"/>
      <c r="U191" s="64"/>
      <c r="V191" s="64"/>
    </row>
    <row r="192" spans="1:26" x14ac:dyDescent="0.25">
      <c r="B192"/>
      <c r="C192"/>
      <c r="D192"/>
      <c r="E192"/>
      <c r="F192"/>
      <c r="G192"/>
      <c r="H192"/>
      <c r="I192"/>
      <c r="J192"/>
      <c r="K192"/>
      <c r="L192"/>
      <c r="M192"/>
      <c r="N192"/>
      <c r="O192"/>
      <c r="P192"/>
      <c r="Q192"/>
      <c r="R192"/>
      <c r="S192"/>
      <c r="T192"/>
      <c r="U192"/>
      <c r="V192"/>
    </row>
    <row r="193" spans="1:26" x14ac:dyDescent="0.25">
      <c r="B193" s="879"/>
      <c r="C193" s="879"/>
      <c r="D193" s="879"/>
      <c r="E193" s="879"/>
      <c r="F193" s="879"/>
      <c r="G193" s="879"/>
      <c r="H193" s="879"/>
      <c r="I193" s="879"/>
      <c r="J193" s="879"/>
      <c r="K193" s="879"/>
      <c r="L193" s="879"/>
      <c r="M193" s="879"/>
      <c r="N193" s="879"/>
      <c r="O193" s="879"/>
      <c r="P193" s="879"/>
      <c r="Q193" s="879"/>
      <c r="R193" s="879"/>
      <c r="S193" s="879"/>
      <c r="T193" s="879"/>
      <c r="U193" s="879"/>
      <c r="V193" s="879"/>
    </row>
    <row r="194" spans="1:26" ht="25.5" x14ac:dyDescent="0.25">
      <c r="B194" s="746" t="s">
        <v>2345</v>
      </c>
      <c r="C194" s="184"/>
      <c r="D194" s="184"/>
      <c r="E194" s="184"/>
      <c r="F194" s="184"/>
      <c r="G194" s="184"/>
      <c r="H194" s="184"/>
      <c r="I194" s="184"/>
      <c r="J194" s="184"/>
      <c r="K194" s="184"/>
      <c r="L194" s="184"/>
      <c r="T194" s="178"/>
    </row>
    <row r="195" spans="1:26" s="178" customFormat="1" ht="3" customHeight="1" x14ac:dyDescent="0.25">
      <c r="A195"/>
      <c r="G195" s="183"/>
      <c r="H195" s="185"/>
      <c r="I195" s="183"/>
      <c r="W195"/>
      <c r="X195"/>
      <c r="Y195"/>
      <c r="Z195"/>
    </row>
    <row r="196" spans="1:26" s="64" customFormat="1" ht="27.95" customHeight="1" x14ac:dyDescent="0.25">
      <c r="A196"/>
      <c r="B196" s="1889" t="s">
        <v>2382</v>
      </c>
      <c r="C196" s="1889"/>
      <c r="D196" s="1889"/>
      <c r="E196" s="1889"/>
      <c r="F196" s="1889"/>
      <c r="G196" s="1889"/>
      <c r="H196" s="1889"/>
      <c r="I196" s="1889"/>
      <c r="J196" s="1889"/>
      <c r="K196" s="1889"/>
      <c r="L196" s="1889"/>
      <c r="M196" s="1889"/>
      <c r="N196" s="1889"/>
      <c r="O196" s="1889"/>
      <c r="P196" s="1889"/>
      <c r="Q196" s="1889"/>
      <c r="R196" s="1889"/>
      <c r="S196" s="1889"/>
      <c r="V196" s="64">
        <v>12</v>
      </c>
      <c r="W196"/>
      <c r="X196"/>
      <c r="Y196"/>
      <c r="Z196"/>
    </row>
    <row r="197" spans="1:26" s="64" customFormat="1" ht="27.95" customHeight="1" x14ac:dyDescent="0.25">
      <c r="A197"/>
      <c r="B197" s="2656" t="s">
        <v>1264</v>
      </c>
      <c r="C197" s="2657"/>
      <c r="D197" s="2657"/>
      <c r="E197" s="2657"/>
      <c r="F197" s="2657"/>
      <c r="G197" s="2658"/>
      <c r="H197" s="2688" t="s">
        <v>1265</v>
      </c>
      <c r="I197" s="2720"/>
      <c r="J197" s="2720"/>
      <c r="K197" s="2720"/>
      <c r="L197" s="2720"/>
      <c r="M197" s="2720"/>
      <c r="N197" s="2720"/>
      <c r="O197" s="2720"/>
      <c r="P197" s="2720"/>
      <c r="Q197" s="2720"/>
      <c r="R197" s="2720"/>
      <c r="S197" s="2713"/>
      <c r="W197"/>
      <c r="X197"/>
      <c r="Y197"/>
      <c r="Z197"/>
    </row>
    <row r="198" spans="1:26" s="64" customFormat="1" ht="27.95" customHeight="1" x14ac:dyDescent="0.25">
      <c r="A198"/>
      <c r="B198" s="2739" t="s">
        <v>2398</v>
      </c>
      <c r="C198" s="2740"/>
      <c r="D198" s="2740"/>
      <c r="E198" s="2740"/>
      <c r="F198" s="2741"/>
      <c r="G198" s="2"/>
      <c r="H198" s="2"/>
      <c r="I198" s="2"/>
      <c r="J198" s="2"/>
      <c r="K198" s="2"/>
      <c r="L198" s="2"/>
      <c r="M198" s="2"/>
      <c r="N198" s="2"/>
      <c r="O198" s="2"/>
      <c r="P198" s="2"/>
      <c r="Q198" s="2"/>
      <c r="R198" s="184"/>
      <c r="S198" s="184"/>
      <c r="W198"/>
      <c r="X198"/>
      <c r="Y198"/>
      <c r="Z198"/>
    </row>
    <row r="199" spans="1:26" s="64" customFormat="1" ht="27.95" customHeight="1" x14ac:dyDescent="0.25">
      <c r="A199"/>
      <c r="B199" s="2676" t="s">
        <v>2399</v>
      </c>
      <c r="C199" s="2677"/>
      <c r="D199" s="2677"/>
      <c r="E199" s="2678"/>
      <c r="F199" s="704"/>
      <c r="G199" s="2"/>
      <c r="H199" s="2"/>
      <c r="I199" s="2"/>
      <c r="J199" s="2"/>
      <c r="K199" s="2"/>
      <c r="L199" s="2"/>
      <c r="M199" s="2"/>
      <c r="N199" s="2"/>
      <c r="O199" s="2"/>
      <c r="P199" s="2"/>
      <c r="Q199" s="2"/>
      <c r="R199" s="184"/>
      <c r="S199" s="184"/>
      <c r="W199"/>
      <c r="X199"/>
      <c r="Y199"/>
      <c r="Z199"/>
    </row>
    <row r="200" spans="1:26" s="64" customFormat="1" ht="14.1" customHeight="1" x14ac:dyDescent="0.25">
      <c r="A200"/>
      <c r="B200" s="2"/>
      <c r="C200" s="2"/>
      <c r="D200" s="2"/>
      <c r="E200" s="2"/>
      <c r="F200" s="2"/>
      <c r="G200" s="2"/>
      <c r="H200" s="2"/>
      <c r="I200" s="2"/>
      <c r="J200" s="2"/>
      <c r="K200" s="2"/>
      <c r="L200" s="2"/>
      <c r="M200" s="2"/>
      <c r="N200" s="2"/>
      <c r="O200" s="2"/>
      <c r="P200" s="2"/>
      <c r="Q200" s="2"/>
      <c r="R200" s="184"/>
      <c r="S200" s="184"/>
      <c r="W200"/>
      <c r="X200"/>
      <c r="Y200"/>
      <c r="Z200"/>
    </row>
    <row r="201" spans="1:26" s="64" customFormat="1" ht="38.25" customHeight="1" x14ac:dyDescent="0.25">
      <c r="A201"/>
      <c r="B201" s="2674" t="s">
        <v>2400</v>
      </c>
      <c r="C201" s="2675"/>
      <c r="D201" s="2675"/>
      <c r="E201" s="631"/>
      <c r="F201" s="184"/>
      <c r="G201" s="2"/>
      <c r="H201" s="2"/>
      <c r="I201" s="2"/>
      <c r="J201" s="2"/>
      <c r="K201" s="2"/>
      <c r="L201" s="2"/>
      <c r="M201" s="2"/>
      <c r="N201" s="2"/>
      <c r="O201" s="2"/>
      <c r="P201" s="2"/>
      <c r="Q201" s="2"/>
      <c r="R201" s="184"/>
      <c r="S201" s="184"/>
      <c r="W201"/>
      <c r="X201"/>
      <c r="Y201"/>
      <c r="Z201"/>
    </row>
    <row r="202" spans="1:26" s="64" customFormat="1" ht="27.95" customHeight="1" x14ac:dyDescent="0.25">
      <c r="A202"/>
      <c r="B202" s="2679" t="s">
        <v>2401</v>
      </c>
      <c r="C202" s="2680"/>
      <c r="D202" s="2680"/>
      <c r="E202" s="2680"/>
      <c r="F202" s="632"/>
      <c r="G202" s="184"/>
      <c r="H202" s="184"/>
      <c r="I202" s="184"/>
      <c r="J202" s="184"/>
      <c r="K202" s="184"/>
      <c r="L202" s="184"/>
      <c r="M202" s="184"/>
      <c r="N202" s="184"/>
      <c r="O202" s="184"/>
      <c r="P202" s="184"/>
      <c r="Q202" s="184"/>
      <c r="R202" s="184"/>
      <c r="S202" s="184"/>
      <c r="W202"/>
      <c r="X202"/>
      <c r="Y202"/>
      <c r="Z202"/>
    </row>
    <row r="203" spans="1:26" s="64" customFormat="1" ht="14.1" customHeight="1" x14ac:dyDescent="0.25">
      <c r="A203"/>
      <c r="G203" s="2"/>
      <c r="H203" s="2"/>
      <c r="I203" s="2"/>
      <c r="J203" s="2"/>
      <c r="K203" s="2"/>
      <c r="L203" s="184"/>
      <c r="M203" s="184"/>
      <c r="N203" s="184"/>
      <c r="O203" s="184"/>
      <c r="P203" s="184"/>
      <c r="Q203" s="184"/>
      <c r="R203" s="184"/>
      <c r="S203" s="184"/>
      <c r="W203"/>
      <c r="X203"/>
      <c r="Y203"/>
      <c r="Z203"/>
    </row>
    <row r="204" spans="1:26" x14ac:dyDescent="0.25">
      <c r="B204"/>
      <c r="C204"/>
      <c r="D204"/>
      <c r="E204"/>
      <c r="F204"/>
      <c r="G204"/>
      <c r="H204"/>
      <c r="I204"/>
      <c r="J204"/>
      <c r="K204"/>
      <c r="L204"/>
      <c r="M204"/>
      <c r="N204"/>
      <c r="O204"/>
      <c r="P204"/>
      <c r="Q204"/>
      <c r="R204"/>
      <c r="S204"/>
      <c r="T204"/>
      <c r="U204"/>
      <c r="V204"/>
    </row>
    <row r="205" spans="1:26" x14ac:dyDescent="0.25">
      <c r="B205" s="879"/>
      <c r="C205" s="879"/>
      <c r="D205" s="879"/>
      <c r="E205" s="879"/>
      <c r="F205" s="879"/>
      <c r="G205" s="879"/>
      <c r="H205" s="879"/>
      <c r="I205" s="879"/>
      <c r="J205" s="879"/>
      <c r="K205" s="879"/>
      <c r="L205" s="879"/>
      <c r="M205" s="879"/>
      <c r="N205" s="879"/>
      <c r="O205" s="879"/>
      <c r="P205" s="879"/>
      <c r="Q205" s="879"/>
      <c r="R205" s="879"/>
      <c r="S205" s="879"/>
      <c r="T205" s="879"/>
      <c r="U205" s="879"/>
      <c r="V205" s="879"/>
    </row>
    <row r="206" spans="1:26" ht="25.5" x14ac:dyDescent="0.25">
      <c r="B206" s="746" t="s">
        <v>2345</v>
      </c>
      <c r="C206" s="184"/>
      <c r="D206" s="184"/>
      <c r="E206" s="184"/>
      <c r="F206" s="184"/>
      <c r="G206" s="184"/>
      <c r="H206" s="184"/>
      <c r="I206" s="184"/>
      <c r="J206" s="184"/>
      <c r="K206" s="184"/>
      <c r="L206" s="184"/>
      <c r="T206" s="178"/>
    </row>
    <row r="207" spans="1:26" s="178" customFormat="1" ht="3" customHeight="1" x14ac:dyDescent="0.25">
      <c r="A207"/>
      <c r="G207" s="183"/>
      <c r="H207" s="185"/>
      <c r="I207" s="183"/>
      <c r="W207"/>
      <c r="X207"/>
      <c r="Y207"/>
      <c r="Z207"/>
    </row>
    <row r="208" spans="1:26" s="64" customFormat="1" ht="27.95" customHeight="1" x14ac:dyDescent="0.25">
      <c r="A208"/>
      <c r="B208" s="1889" t="s">
        <v>2402</v>
      </c>
      <c r="C208" s="1889"/>
      <c r="D208" s="1889"/>
      <c r="E208" s="1889"/>
      <c r="F208" s="1889"/>
      <c r="G208" s="1889"/>
      <c r="H208" s="1889"/>
      <c r="I208" s="1889"/>
      <c r="J208" s="1889"/>
      <c r="K208" s="1889"/>
      <c r="L208" s="1889"/>
      <c r="M208" s="1889"/>
      <c r="N208" s="1889"/>
      <c r="O208" s="1889"/>
      <c r="P208" s="1889"/>
      <c r="Q208" s="1889"/>
      <c r="R208" s="1889"/>
      <c r="S208" s="1889"/>
      <c r="V208" s="106">
        <v>13</v>
      </c>
      <c r="W208"/>
      <c r="X208"/>
      <c r="Y208"/>
      <c r="Z208"/>
    </row>
    <row r="209" spans="1:26" s="64" customFormat="1" ht="27.95" customHeight="1" x14ac:dyDescent="0.25">
      <c r="A209"/>
      <c r="B209" s="2655" t="s">
        <v>1264</v>
      </c>
      <c r="C209" s="1879"/>
      <c r="D209" s="1879"/>
      <c r="E209" s="1879"/>
      <c r="F209" s="1879"/>
      <c r="G209" s="1879"/>
      <c r="H209" s="1879"/>
      <c r="I209" s="1879"/>
      <c r="J209" s="2759" t="s">
        <v>1265</v>
      </c>
      <c r="K209" s="2760"/>
      <c r="L209" s="2760"/>
      <c r="M209" s="2760"/>
      <c r="N209" s="2760"/>
      <c r="O209" s="2760"/>
      <c r="P209" s="2760"/>
      <c r="Q209" s="2760"/>
      <c r="R209" s="2760"/>
      <c r="S209" s="2760"/>
      <c r="V209" s="106"/>
      <c r="W209"/>
      <c r="X209"/>
      <c r="Y209"/>
      <c r="Z209"/>
    </row>
    <row r="210" spans="1:26" s="64" customFormat="1" ht="14.1" customHeight="1" x14ac:dyDescent="0.25">
      <c r="A210"/>
      <c r="B210" s="184"/>
      <c r="C210" s="184"/>
      <c r="D210" s="184"/>
      <c r="E210" s="184"/>
      <c r="F210" s="184"/>
      <c r="G210" s="184"/>
      <c r="H210" s="184"/>
      <c r="I210" s="184"/>
      <c r="J210" s="184"/>
      <c r="K210" s="184"/>
      <c r="L210" s="184"/>
      <c r="M210" s="184"/>
      <c r="N210" s="184"/>
      <c r="O210" s="184"/>
      <c r="P210" s="184"/>
      <c r="Q210" s="184"/>
      <c r="R210" s="184"/>
      <c r="S210" s="184"/>
      <c r="V210" s="106"/>
      <c r="W210"/>
      <c r="X210"/>
      <c r="Y210"/>
      <c r="Z210"/>
    </row>
    <row r="211" spans="1:26" s="64" customFormat="1" ht="27.95" customHeight="1" x14ac:dyDescent="0.25">
      <c r="A211"/>
      <c r="B211" s="184"/>
      <c r="C211" s="184"/>
      <c r="D211" s="184"/>
      <c r="E211" s="184"/>
      <c r="F211" s="184"/>
      <c r="G211" s="184"/>
      <c r="H211" s="184"/>
      <c r="I211" s="184"/>
      <c r="J211" s="2737" t="s">
        <v>3585</v>
      </c>
      <c r="K211" s="2737"/>
      <c r="L211" s="2737"/>
      <c r="M211" s="2737"/>
      <c r="N211" s="2737"/>
      <c r="O211" s="2737"/>
      <c r="P211" s="2737"/>
      <c r="Q211" s="2737"/>
      <c r="R211" s="2737"/>
      <c r="S211" s="2737"/>
      <c r="V211" s="106"/>
      <c r="W211"/>
      <c r="X211"/>
      <c r="Y211"/>
      <c r="Z211"/>
    </row>
    <row r="212" spans="1:26" x14ac:dyDescent="0.25">
      <c r="V212" s="1124"/>
    </row>
    <row r="213" spans="1:26" x14ac:dyDescent="0.25">
      <c r="V213" s="1124"/>
    </row>
    <row r="214" spans="1:26" x14ac:dyDescent="0.25">
      <c r="V214" s="1124"/>
    </row>
    <row r="215" spans="1:26" x14ac:dyDescent="0.25">
      <c r="B215" s="182"/>
      <c r="C215" s="182"/>
      <c r="D215" s="182"/>
      <c r="E215" s="182"/>
      <c r="F215" s="182"/>
      <c r="G215" s="182"/>
      <c r="H215" s="182"/>
      <c r="I215" s="182"/>
      <c r="J215" s="182"/>
      <c r="K215" s="182"/>
      <c r="L215" s="182"/>
      <c r="M215" s="182"/>
      <c r="N215" s="182"/>
      <c r="O215" s="182"/>
      <c r="P215" s="182"/>
      <c r="Q215" s="182"/>
      <c r="R215" s="182"/>
      <c r="S215" s="182"/>
      <c r="T215" s="182"/>
      <c r="U215" s="182"/>
      <c r="V215" s="1125"/>
    </row>
    <row r="216" spans="1:26" ht="25.5" x14ac:dyDescent="0.25">
      <c r="B216" s="746" t="s">
        <v>2345</v>
      </c>
      <c r="C216" s="184"/>
      <c r="D216" s="184"/>
      <c r="E216" s="184"/>
      <c r="F216" s="184"/>
      <c r="G216" s="184"/>
      <c r="H216" s="184"/>
      <c r="I216" s="184"/>
      <c r="J216" s="184"/>
      <c r="K216" s="184"/>
      <c r="L216" s="184"/>
      <c r="T216" s="178"/>
      <c r="V216" s="1124"/>
    </row>
    <row r="217" spans="1:26" s="178" customFormat="1" ht="3" customHeight="1" x14ac:dyDescent="0.25">
      <c r="A217"/>
      <c r="G217" s="183"/>
      <c r="H217" s="185"/>
      <c r="I217" s="183"/>
      <c r="V217" s="526"/>
      <c r="W217"/>
      <c r="X217"/>
      <c r="Y217"/>
      <c r="Z217"/>
    </row>
    <row r="218" spans="1:26" s="64" customFormat="1" ht="27.95" customHeight="1" x14ac:dyDescent="0.25">
      <c r="A218"/>
      <c r="B218" s="1889" t="s">
        <v>2402</v>
      </c>
      <c r="C218" s="1889"/>
      <c r="D218" s="1889"/>
      <c r="E218" s="1889"/>
      <c r="F218" s="1889"/>
      <c r="G218" s="1889"/>
      <c r="H218" s="1889"/>
      <c r="I218" s="1889"/>
      <c r="J218" s="1889"/>
      <c r="K218" s="1889"/>
      <c r="L218" s="1889"/>
      <c r="M218" s="1889"/>
      <c r="N218" s="1889"/>
      <c r="O218" s="1889"/>
      <c r="P218" s="1889"/>
      <c r="Q218" s="1889"/>
      <c r="R218" s="1889"/>
      <c r="S218" s="1889"/>
      <c r="V218" s="106">
        <v>14</v>
      </c>
      <c r="W218"/>
      <c r="X218"/>
      <c r="Y218"/>
      <c r="Z218"/>
    </row>
    <row r="219" spans="1:26" s="64" customFormat="1" ht="27.95" customHeight="1" x14ac:dyDescent="0.25">
      <c r="A219"/>
      <c r="B219" s="1889" t="s">
        <v>1264</v>
      </c>
      <c r="C219" s="1889"/>
      <c r="D219" s="1889"/>
      <c r="E219" s="1889"/>
      <c r="F219" s="1889"/>
      <c r="G219" s="1889"/>
      <c r="H219" s="1889"/>
      <c r="I219" s="1889"/>
      <c r="J219" s="2655" t="s">
        <v>1265</v>
      </c>
      <c r="K219" s="1879"/>
      <c r="L219" s="1879"/>
      <c r="M219" s="1879"/>
      <c r="N219" s="1879"/>
      <c r="O219" s="1879"/>
      <c r="P219" s="1879"/>
      <c r="Q219" s="1879"/>
      <c r="R219" s="1879"/>
      <c r="S219" s="1879"/>
      <c r="V219" s="106"/>
      <c r="W219"/>
      <c r="X219"/>
      <c r="Y219"/>
      <c r="Z219"/>
    </row>
    <row r="220" spans="1:26" s="64" customFormat="1" ht="14.1" customHeight="1" x14ac:dyDescent="0.25">
      <c r="A220"/>
      <c r="B220" s="184"/>
      <c r="C220" s="184"/>
      <c r="D220" s="184"/>
      <c r="E220" s="184"/>
      <c r="F220" s="184"/>
      <c r="G220" s="184"/>
      <c r="H220" s="184"/>
      <c r="I220" s="184"/>
      <c r="J220" s="184"/>
      <c r="K220" s="184"/>
      <c r="L220" s="184"/>
      <c r="M220" s="184"/>
      <c r="N220" s="184"/>
      <c r="O220" s="184"/>
      <c r="P220" s="184"/>
      <c r="Q220" s="184"/>
      <c r="R220" s="184"/>
      <c r="S220" s="184"/>
      <c r="V220" s="106"/>
      <c r="W220"/>
      <c r="X220"/>
      <c r="Y220"/>
      <c r="Z220"/>
    </row>
    <row r="221" spans="1:26" s="64" customFormat="1" ht="27.95" customHeight="1" x14ac:dyDescent="0.25">
      <c r="A221"/>
      <c r="B221" s="2674" t="s">
        <v>2403</v>
      </c>
      <c r="C221" s="2675"/>
      <c r="D221" s="2675"/>
      <c r="E221" s="2675"/>
      <c r="F221" s="2675"/>
      <c r="G221" s="2675"/>
      <c r="H221" s="2675"/>
      <c r="I221" s="2675"/>
      <c r="J221" s="10"/>
      <c r="K221" s="2"/>
      <c r="L221" s="2"/>
      <c r="V221" s="106"/>
      <c r="W221"/>
      <c r="X221"/>
      <c r="Y221"/>
      <c r="Z221"/>
    </row>
    <row r="222" spans="1:26" x14ac:dyDescent="0.25">
      <c r="V222" s="1124"/>
    </row>
    <row r="223" spans="1:26" x14ac:dyDescent="0.25">
      <c r="V223" s="1124"/>
    </row>
    <row r="224" spans="1:26" x14ac:dyDescent="0.25">
      <c r="B224" s="182"/>
      <c r="C224" s="182"/>
      <c r="D224" s="182"/>
      <c r="E224" s="182"/>
      <c r="F224" s="182"/>
      <c r="G224" s="182"/>
      <c r="H224" s="182"/>
      <c r="I224" s="182"/>
      <c r="J224" s="182"/>
      <c r="K224" s="182"/>
      <c r="L224" s="182"/>
      <c r="M224" s="182"/>
      <c r="N224" s="182"/>
      <c r="O224" s="182"/>
      <c r="P224" s="182"/>
      <c r="Q224" s="182"/>
      <c r="R224" s="182"/>
      <c r="S224" s="182"/>
      <c r="T224" s="182"/>
      <c r="U224" s="182"/>
      <c r="V224" s="1125"/>
    </row>
    <row r="225" spans="1:26" ht="25.5" x14ac:dyDescent="0.25">
      <c r="B225" s="746" t="s">
        <v>2345</v>
      </c>
      <c r="C225" s="184"/>
      <c r="D225" s="184"/>
      <c r="E225" s="184"/>
      <c r="F225" s="184"/>
      <c r="G225" s="184"/>
      <c r="H225" s="184"/>
      <c r="I225" s="184"/>
      <c r="J225" s="184"/>
      <c r="K225" s="184"/>
      <c r="L225" s="184"/>
      <c r="T225" s="178"/>
      <c r="V225" s="1124"/>
    </row>
    <row r="226" spans="1:26" s="178" customFormat="1" ht="3" customHeight="1" x14ac:dyDescent="0.25">
      <c r="A226"/>
      <c r="G226" s="183"/>
      <c r="H226" s="185"/>
      <c r="I226" s="183"/>
      <c r="V226" s="526"/>
      <c r="W226"/>
      <c r="X226"/>
      <c r="Y226"/>
      <c r="Z226"/>
    </row>
    <row r="227" spans="1:26" s="64" customFormat="1" ht="27.95" customHeight="1" x14ac:dyDescent="0.25">
      <c r="A227"/>
      <c r="B227" s="1889" t="s">
        <v>2404</v>
      </c>
      <c r="C227" s="1889"/>
      <c r="D227" s="1889"/>
      <c r="E227" s="1889"/>
      <c r="F227" s="1889"/>
      <c r="G227" s="1889"/>
      <c r="H227" s="1889"/>
      <c r="I227" s="1889"/>
      <c r="J227" s="1889"/>
      <c r="K227" s="1889"/>
      <c r="L227" s="1889"/>
      <c r="M227" s="1889"/>
      <c r="N227" s="1889"/>
      <c r="O227" s="1889"/>
      <c r="P227" s="1889"/>
      <c r="Q227" s="1889"/>
      <c r="R227" s="1889"/>
      <c r="S227" s="1889"/>
      <c r="V227" s="106">
        <v>15</v>
      </c>
      <c r="W227"/>
      <c r="X227"/>
      <c r="Y227"/>
      <c r="Z227"/>
    </row>
    <row r="228" spans="1:26" s="64" customFormat="1" ht="27.95" customHeight="1" x14ac:dyDescent="0.25">
      <c r="A228"/>
      <c r="B228" s="1889" t="s">
        <v>2405</v>
      </c>
      <c r="C228" s="1889"/>
      <c r="D228" s="1889"/>
      <c r="E228" s="1889"/>
      <c r="F228" s="1889"/>
      <c r="G228" s="1889"/>
      <c r="H228" s="1889"/>
      <c r="I228" s="1889"/>
      <c r="J228" s="1889"/>
      <c r="K228" s="1889"/>
      <c r="L228" s="1889"/>
      <c r="M228" s="1889"/>
      <c r="N228" s="1889"/>
      <c r="O228" s="1889"/>
      <c r="P228" s="1889"/>
      <c r="Q228" s="1889"/>
      <c r="R228" s="2655" t="s">
        <v>2406</v>
      </c>
      <c r="S228" s="1879"/>
      <c r="V228" s="106"/>
      <c r="W228"/>
      <c r="X228"/>
      <c r="Y228"/>
      <c r="Z228"/>
    </row>
    <row r="229" spans="1:26" s="64" customFormat="1" ht="14.1" customHeight="1" x14ac:dyDescent="0.25">
      <c r="A229"/>
      <c r="B229" s="184"/>
      <c r="C229" s="184"/>
      <c r="D229" s="184"/>
      <c r="E229" s="184"/>
      <c r="F229" s="184"/>
      <c r="G229" s="184"/>
      <c r="H229" s="184"/>
      <c r="I229" s="184"/>
      <c r="J229" s="184"/>
      <c r="K229" s="184"/>
      <c r="L229" s="184"/>
      <c r="M229" s="184"/>
      <c r="N229" s="184"/>
      <c r="O229" s="184"/>
      <c r="P229" s="184"/>
      <c r="Q229" s="184"/>
      <c r="R229" s="184"/>
      <c r="S229" s="184"/>
      <c r="V229" s="106"/>
      <c r="W229"/>
      <c r="X229"/>
      <c r="Y229"/>
      <c r="Z229"/>
    </row>
    <row r="230" spans="1:26" s="64" customFormat="1" ht="27.95" customHeight="1" x14ac:dyDescent="0.25">
      <c r="A230"/>
      <c r="B230" s="2655" t="s">
        <v>1264</v>
      </c>
      <c r="C230" s="2655"/>
      <c r="D230" s="2655"/>
      <c r="E230" s="2655"/>
      <c r="F230" s="2655"/>
      <c r="G230" s="2655"/>
      <c r="H230" s="1889" t="s">
        <v>1265</v>
      </c>
      <c r="I230" s="1889"/>
      <c r="J230" s="1889"/>
      <c r="K230" s="1889"/>
      <c r="L230" s="1889"/>
      <c r="M230" s="1889"/>
      <c r="N230" s="1889"/>
      <c r="O230" s="1889"/>
      <c r="P230" s="1889"/>
      <c r="Q230" s="1889"/>
      <c r="R230" s="184"/>
      <c r="S230" s="184"/>
      <c r="V230" s="106"/>
      <c r="W230"/>
      <c r="X230"/>
      <c r="Y230"/>
      <c r="Z230"/>
    </row>
    <row r="231" spans="1:26" s="64" customFormat="1" ht="14.1" customHeight="1" x14ac:dyDescent="0.25">
      <c r="A231"/>
      <c r="B231" s="184"/>
      <c r="C231" s="184"/>
      <c r="D231" s="184"/>
      <c r="E231" s="184"/>
      <c r="F231" s="184"/>
      <c r="G231" s="184"/>
      <c r="H231" s="184"/>
      <c r="I231" s="184"/>
      <c r="J231" s="184"/>
      <c r="K231" s="184"/>
      <c r="L231" s="184"/>
      <c r="M231" s="184"/>
      <c r="N231" s="184"/>
      <c r="O231" s="184"/>
      <c r="P231" s="184"/>
      <c r="Q231" s="184"/>
      <c r="R231" s="184"/>
      <c r="S231" s="184"/>
      <c r="V231" s="106"/>
      <c r="W231"/>
      <c r="X231"/>
      <c r="Y231"/>
      <c r="Z231"/>
    </row>
    <row r="232" spans="1:26" s="64" customFormat="1" ht="27.95" customHeight="1" x14ac:dyDescent="0.25">
      <c r="A232"/>
      <c r="B232" s="184"/>
      <c r="C232" s="184"/>
      <c r="D232" s="184"/>
      <c r="E232" s="184"/>
      <c r="F232" s="184"/>
      <c r="G232" s="184"/>
      <c r="H232" s="2737" t="s">
        <v>2407</v>
      </c>
      <c r="I232" s="2737"/>
      <c r="J232" s="2737"/>
      <c r="K232" s="2655" t="s">
        <v>2408</v>
      </c>
      <c r="L232" s="1879"/>
      <c r="M232" s="1879"/>
      <c r="N232" s="1879"/>
      <c r="O232" s="1879"/>
      <c r="P232" s="1879"/>
      <c r="Q232" s="1879"/>
      <c r="R232" s="184"/>
      <c r="S232" s="184"/>
      <c r="V232" s="106"/>
      <c r="W232"/>
      <c r="X232"/>
      <c r="Y232"/>
      <c r="Z232"/>
    </row>
    <row r="233" spans="1:26" s="64" customFormat="1" ht="27.95" customHeight="1" x14ac:dyDescent="0.25">
      <c r="A233"/>
      <c r="B233" s="184"/>
      <c r="C233" s="184"/>
      <c r="D233" s="184"/>
      <c r="E233" s="184"/>
      <c r="F233" s="184"/>
      <c r="G233" s="184"/>
      <c r="H233" s="2730" t="s">
        <v>3584</v>
      </c>
      <c r="I233" s="2730"/>
      <c r="J233" s="2730"/>
      <c r="K233" s="2730"/>
      <c r="L233" s="2730"/>
      <c r="M233" s="2730"/>
      <c r="N233" s="2730"/>
      <c r="O233" s="2730"/>
      <c r="P233" s="2730"/>
      <c r="Q233" s="2730"/>
      <c r="R233" s="184"/>
      <c r="S233" s="184"/>
      <c r="V233" s="106"/>
      <c r="W233"/>
      <c r="X233"/>
      <c r="Y233"/>
      <c r="Z233"/>
    </row>
    <row r="234" spans="1:26" s="188" customFormat="1" x14ac:dyDescent="0.25">
      <c r="A234"/>
      <c r="U234" s="181"/>
      <c r="V234" s="1126"/>
      <c r="W234"/>
      <c r="X234"/>
      <c r="Y234"/>
      <c r="Z234"/>
    </row>
    <row r="235" spans="1:26" x14ac:dyDescent="0.25">
      <c r="B235" s="182"/>
      <c r="C235" s="182"/>
      <c r="D235" s="182"/>
      <c r="E235" s="182"/>
      <c r="F235" s="182"/>
      <c r="G235" s="182"/>
      <c r="H235" s="182"/>
      <c r="I235" s="182"/>
      <c r="J235" s="182"/>
      <c r="K235" s="182"/>
      <c r="L235" s="182"/>
      <c r="M235" s="182"/>
      <c r="N235" s="182"/>
      <c r="O235" s="182"/>
      <c r="P235" s="182"/>
      <c r="Q235" s="182"/>
      <c r="R235" s="182"/>
      <c r="S235" s="182"/>
      <c r="T235" s="182"/>
      <c r="U235" s="182"/>
      <c r="V235" s="1125"/>
    </row>
    <row r="236" spans="1:26" ht="25.5" x14ac:dyDescent="0.25">
      <c r="B236" s="746" t="s">
        <v>2345</v>
      </c>
      <c r="C236" s="184"/>
      <c r="D236" s="184"/>
      <c r="E236" s="184"/>
      <c r="F236" s="184"/>
      <c r="G236" s="184"/>
      <c r="H236" s="184"/>
      <c r="I236" s="184"/>
      <c r="J236" s="184"/>
      <c r="K236" s="184"/>
      <c r="L236" s="184"/>
      <c r="T236" s="178"/>
      <c r="V236" s="1124"/>
    </row>
    <row r="237" spans="1:26" s="178" customFormat="1" ht="3" customHeight="1" x14ac:dyDescent="0.25">
      <c r="A237"/>
      <c r="G237" s="183"/>
      <c r="H237" s="185"/>
      <c r="I237" s="183"/>
      <c r="V237" s="526"/>
      <c r="W237"/>
      <c r="X237"/>
      <c r="Y237"/>
      <c r="Z237"/>
    </row>
    <row r="238" spans="1:26" s="64" customFormat="1" ht="27.95" customHeight="1" x14ac:dyDescent="0.25">
      <c r="A238"/>
      <c r="B238" s="2654" t="s">
        <v>2409</v>
      </c>
      <c r="C238" s="2654"/>
      <c r="D238" s="2654"/>
      <c r="E238" s="2654"/>
      <c r="F238" s="2654"/>
      <c r="G238" s="2654"/>
      <c r="H238" s="2654"/>
      <c r="I238" s="2654"/>
      <c r="J238" s="2654"/>
      <c r="K238" s="2654"/>
      <c r="L238" s="2654"/>
      <c r="M238" s="2654"/>
      <c r="N238" s="2654"/>
      <c r="O238" s="2654"/>
      <c r="P238" s="2654"/>
      <c r="Q238" s="2654"/>
      <c r="R238" s="2654"/>
      <c r="S238" s="2654"/>
      <c r="V238" s="106">
        <v>16</v>
      </c>
      <c r="W238"/>
      <c r="X238"/>
      <c r="Y238"/>
      <c r="Z238"/>
    </row>
    <row r="239" spans="1:26" s="64" customFormat="1" ht="27.95" customHeight="1" x14ac:dyDescent="0.25">
      <c r="A239"/>
      <c r="B239" s="1889" t="s">
        <v>2405</v>
      </c>
      <c r="C239" s="1889"/>
      <c r="D239" s="1889"/>
      <c r="E239" s="1889"/>
      <c r="F239" s="1889"/>
      <c r="G239" s="1889"/>
      <c r="H239" s="1889"/>
      <c r="I239" s="1889"/>
      <c r="J239" s="1889"/>
      <c r="K239" s="1889"/>
      <c r="L239" s="1889"/>
      <c r="M239" s="1889"/>
      <c r="N239" s="1889"/>
      <c r="O239" s="1889"/>
      <c r="P239" s="1889"/>
      <c r="Q239" s="1889"/>
      <c r="R239" s="2655" t="s">
        <v>2406</v>
      </c>
      <c r="S239" s="1879"/>
      <c r="V239" s="106"/>
      <c r="W239"/>
      <c r="X239"/>
      <c r="Y239"/>
      <c r="Z239"/>
    </row>
    <row r="240" spans="1:26" s="64" customFormat="1" ht="14.1" customHeight="1" x14ac:dyDescent="0.25">
      <c r="A240"/>
      <c r="B240" s="184"/>
      <c r="C240" s="184"/>
      <c r="D240" s="184"/>
      <c r="E240" s="184"/>
      <c r="F240" s="184"/>
      <c r="G240" s="184"/>
      <c r="H240" s="184"/>
      <c r="I240" s="184"/>
      <c r="J240" s="184"/>
      <c r="K240" s="184"/>
      <c r="L240" s="184"/>
      <c r="M240" s="184"/>
      <c r="N240" s="184"/>
      <c r="O240" s="184"/>
      <c r="P240" s="184"/>
      <c r="Q240" s="184"/>
      <c r="R240" s="184"/>
      <c r="S240" s="184"/>
      <c r="V240" s="106"/>
      <c r="W240"/>
      <c r="X240"/>
      <c r="Y240"/>
      <c r="Z240"/>
    </row>
    <row r="241" spans="1:26" s="64" customFormat="1" ht="27.95" customHeight="1" x14ac:dyDescent="0.25">
      <c r="A241"/>
      <c r="B241" s="1889" t="s">
        <v>1264</v>
      </c>
      <c r="C241" s="1889"/>
      <c r="D241" s="1889"/>
      <c r="E241" s="1889"/>
      <c r="F241" s="1889"/>
      <c r="G241" s="1889"/>
      <c r="H241" s="2655" t="s">
        <v>1265</v>
      </c>
      <c r="I241" s="2655"/>
      <c r="J241" s="2655"/>
      <c r="K241" s="2655"/>
      <c r="L241" s="2655"/>
      <c r="M241" s="2655"/>
      <c r="N241" s="2655"/>
      <c r="O241" s="2655"/>
      <c r="P241" s="2655"/>
      <c r="Q241" s="2655"/>
      <c r="R241" s="184"/>
      <c r="S241" s="184"/>
      <c r="V241" s="106"/>
      <c r="W241"/>
      <c r="X241"/>
      <c r="Y241"/>
      <c r="Z241"/>
    </row>
    <row r="242" spans="1:26" s="64" customFormat="1" ht="14.1" customHeight="1" x14ac:dyDescent="0.25">
      <c r="A242"/>
      <c r="B242" s="184"/>
      <c r="C242" s="184"/>
      <c r="D242" s="184"/>
      <c r="E242" s="184"/>
      <c r="F242" s="184"/>
      <c r="G242" s="184"/>
      <c r="H242" s="184"/>
      <c r="I242" s="184"/>
      <c r="J242" s="184"/>
      <c r="K242" s="184"/>
      <c r="L242" s="184"/>
      <c r="M242" s="184"/>
      <c r="N242" s="184"/>
      <c r="O242" s="184"/>
      <c r="P242" s="184"/>
      <c r="Q242" s="184"/>
      <c r="R242" s="184"/>
      <c r="S242" s="184"/>
      <c r="V242" s="106"/>
      <c r="W242"/>
      <c r="X242"/>
      <c r="Y242"/>
      <c r="Z242"/>
    </row>
    <row r="243" spans="1:26" s="64" customFormat="1" ht="27.95" customHeight="1" x14ac:dyDescent="0.25">
      <c r="A243"/>
      <c r="B243" s="2762" t="s">
        <v>2407</v>
      </c>
      <c r="C243" s="2763"/>
      <c r="D243" s="2764"/>
      <c r="E243" s="2688" t="s">
        <v>2408</v>
      </c>
      <c r="F243" s="1809"/>
      <c r="G243" s="1810"/>
      <c r="H243" s="184"/>
      <c r="I243" s="184"/>
      <c r="J243" s="184"/>
      <c r="K243" s="184"/>
      <c r="L243" s="184"/>
      <c r="M243" s="184"/>
      <c r="N243" s="184"/>
      <c r="O243" s="184"/>
      <c r="P243" s="184"/>
      <c r="Q243" s="184"/>
      <c r="R243" s="184"/>
      <c r="S243" s="184"/>
      <c r="V243" s="106"/>
      <c r="W243"/>
      <c r="X243"/>
      <c r="Y243"/>
      <c r="Z243"/>
    </row>
    <row r="244" spans="1:26" s="64" customFormat="1" ht="27.95" customHeight="1" x14ac:dyDescent="0.25">
      <c r="A244"/>
      <c r="B244" s="2679" t="s">
        <v>2410</v>
      </c>
      <c r="C244" s="2680"/>
      <c r="D244" s="2680"/>
      <c r="E244" s="2680"/>
      <c r="F244" s="2680"/>
      <c r="G244" s="2680"/>
      <c r="H244" s="10"/>
      <c r="I244" s="2"/>
      <c r="J244" s="2"/>
      <c r="K244" s="2"/>
      <c r="L244" s="184"/>
      <c r="M244" s="184"/>
      <c r="N244" s="184"/>
      <c r="O244" s="184"/>
      <c r="P244" s="184"/>
      <c r="Q244" s="184"/>
      <c r="R244" s="184"/>
      <c r="S244" s="184"/>
      <c r="V244" s="106"/>
      <c r="W244"/>
      <c r="X244"/>
      <c r="Y244"/>
      <c r="Z244"/>
    </row>
    <row r="245" spans="1:26" x14ac:dyDescent="0.25">
      <c r="V245" s="1124"/>
    </row>
    <row r="246" spans="1:26" x14ac:dyDescent="0.25">
      <c r="B246" s="182"/>
      <c r="C246" s="182"/>
      <c r="D246" s="182"/>
      <c r="E246" s="182"/>
      <c r="F246" s="182"/>
      <c r="G246" s="182"/>
      <c r="H246" s="182"/>
      <c r="I246" s="182"/>
      <c r="J246" s="182"/>
      <c r="K246" s="182"/>
      <c r="L246" s="182"/>
      <c r="M246" s="182"/>
      <c r="N246" s="182"/>
      <c r="O246" s="182"/>
      <c r="P246" s="182"/>
      <c r="Q246" s="182"/>
      <c r="R246" s="182"/>
      <c r="S246" s="182"/>
      <c r="T246" s="182"/>
      <c r="U246" s="182"/>
      <c r="V246" s="1125"/>
    </row>
    <row r="247" spans="1:26" ht="25.5" x14ac:dyDescent="0.25">
      <c r="B247" s="746" t="s">
        <v>2345</v>
      </c>
      <c r="C247" s="184"/>
      <c r="D247" s="184"/>
      <c r="E247" s="184"/>
      <c r="F247" s="184"/>
      <c r="G247" s="184"/>
      <c r="H247" s="184"/>
      <c r="I247" s="184"/>
      <c r="J247" s="184"/>
      <c r="K247" s="184"/>
      <c r="L247" s="184"/>
      <c r="T247" s="178"/>
      <c r="V247" s="1124"/>
    </row>
    <row r="248" spans="1:26" s="178" customFormat="1" ht="3" customHeight="1" x14ac:dyDescent="0.25">
      <c r="A248"/>
      <c r="G248" s="183"/>
      <c r="H248" s="185"/>
      <c r="I248" s="183"/>
      <c r="V248" s="526"/>
      <c r="W248"/>
      <c r="X248"/>
      <c r="Y248"/>
      <c r="Z248"/>
    </row>
    <row r="249" spans="1:26" s="64" customFormat="1" ht="27.95" customHeight="1" x14ac:dyDescent="0.25">
      <c r="A249"/>
      <c r="B249" s="2654" t="s">
        <v>2409</v>
      </c>
      <c r="C249" s="2654"/>
      <c r="D249" s="2654"/>
      <c r="E249" s="2654"/>
      <c r="F249" s="2654"/>
      <c r="G249" s="2654"/>
      <c r="H249" s="2654"/>
      <c r="I249" s="2654"/>
      <c r="J249" s="2654"/>
      <c r="K249" s="2654"/>
      <c r="L249" s="2654"/>
      <c r="M249" s="2654"/>
      <c r="N249" s="2654"/>
      <c r="O249" s="2654"/>
      <c r="P249" s="2654"/>
      <c r="Q249" s="2654"/>
      <c r="R249" s="2654"/>
      <c r="S249" s="2654"/>
      <c r="V249" s="106">
        <v>17</v>
      </c>
      <c r="W249"/>
      <c r="X249"/>
      <c r="Y249"/>
      <c r="Z249"/>
    </row>
    <row r="250" spans="1:26" s="64" customFormat="1" ht="27.95" customHeight="1" x14ac:dyDescent="0.25">
      <c r="A250"/>
      <c r="B250" s="1889" t="s">
        <v>2405</v>
      </c>
      <c r="C250" s="1889"/>
      <c r="D250" s="1889"/>
      <c r="E250" s="1889"/>
      <c r="F250" s="1889"/>
      <c r="G250" s="1889"/>
      <c r="H250" s="1889"/>
      <c r="I250" s="1889"/>
      <c r="J250" s="1889"/>
      <c r="K250" s="1889"/>
      <c r="L250" s="1889"/>
      <c r="M250" s="1889"/>
      <c r="N250" s="1889"/>
      <c r="O250" s="1889"/>
      <c r="P250" s="1889"/>
      <c r="Q250" s="1889"/>
      <c r="R250" s="2655" t="s">
        <v>2406</v>
      </c>
      <c r="S250" s="1879"/>
      <c r="V250" s="106"/>
      <c r="W250"/>
      <c r="X250"/>
      <c r="Y250"/>
      <c r="Z250"/>
    </row>
    <row r="251" spans="1:26" s="64" customFormat="1" ht="27.95" customHeight="1" x14ac:dyDescent="0.25">
      <c r="A251"/>
      <c r="B251" s="2655" t="s">
        <v>1264</v>
      </c>
      <c r="C251" s="2655"/>
      <c r="D251" s="2655"/>
      <c r="E251" s="2655"/>
      <c r="F251" s="2655"/>
      <c r="G251" s="2656" t="s">
        <v>1265</v>
      </c>
      <c r="H251" s="2657"/>
      <c r="I251" s="2657"/>
      <c r="J251" s="2657"/>
      <c r="K251" s="2657"/>
      <c r="L251" s="2657"/>
      <c r="M251" s="2657"/>
      <c r="N251" s="2657"/>
      <c r="O251" s="2657"/>
      <c r="P251" s="2657"/>
      <c r="Q251" s="2658"/>
      <c r="R251" s="184"/>
      <c r="S251" s="184"/>
      <c r="V251" s="106"/>
      <c r="W251"/>
      <c r="X251"/>
      <c r="Y251"/>
      <c r="Z251"/>
    </row>
    <row r="252" spans="1:26" s="64" customFormat="1" ht="27.95" customHeight="1" x14ac:dyDescent="0.25">
      <c r="A252"/>
      <c r="B252" s="2"/>
      <c r="C252" s="2"/>
      <c r="D252" s="2"/>
      <c r="E252" s="2"/>
      <c r="F252" s="2"/>
      <c r="G252" s="2761" t="s">
        <v>2411</v>
      </c>
      <c r="H252" s="2761"/>
      <c r="I252" s="2761"/>
      <c r="J252" s="2761"/>
      <c r="K252" s="2761"/>
      <c r="L252" s="2761"/>
      <c r="M252" s="2761"/>
      <c r="N252" s="2761"/>
      <c r="O252" s="2761"/>
      <c r="P252" s="2"/>
      <c r="Q252" s="184"/>
      <c r="R252" s="184"/>
      <c r="S252" s="184"/>
      <c r="V252" s="106"/>
      <c r="W252"/>
      <c r="X252"/>
      <c r="Y252"/>
      <c r="Z252"/>
    </row>
    <row r="253" spans="1:26" s="64" customFormat="1" ht="14.1" customHeight="1" x14ac:dyDescent="0.25">
      <c r="A253"/>
      <c r="B253" s="184"/>
      <c r="C253" s="184"/>
      <c r="D253" s="184"/>
      <c r="E253" s="184"/>
      <c r="F253" s="184"/>
      <c r="G253" s="184"/>
      <c r="H253" s="184"/>
      <c r="I253" s="184"/>
      <c r="J253" s="184"/>
      <c r="K253" s="184"/>
      <c r="L253" s="184"/>
      <c r="M253" s="184"/>
      <c r="N253" s="184"/>
      <c r="O253" s="184"/>
      <c r="P253" s="184"/>
      <c r="Q253" s="184"/>
      <c r="R253" s="184"/>
      <c r="S253" s="184"/>
      <c r="V253" s="106"/>
      <c r="W253"/>
      <c r="X253"/>
      <c r="Y253"/>
      <c r="Z253"/>
    </row>
    <row r="254" spans="1:26" s="64" customFormat="1" ht="27.95" customHeight="1" x14ac:dyDescent="0.25">
      <c r="A254"/>
      <c r="B254" s="184"/>
      <c r="C254" s="184"/>
      <c r="D254" s="184"/>
      <c r="E254" s="184"/>
      <c r="F254" s="184"/>
      <c r="G254" s="2702" t="s">
        <v>2469</v>
      </c>
      <c r="H254" s="2702"/>
      <c r="I254" s="2702"/>
      <c r="J254" s="2702"/>
      <c r="K254" s="2702"/>
      <c r="L254" s="2702"/>
      <c r="M254" s="184"/>
      <c r="N254" s="184"/>
      <c r="O254" s="184"/>
      <c r="P254" s="184"/>
      <c r="Q254" s="184"/>
      <c r="R254" s="184"/>
      <c r="S254" s="184"/>
      <c r="V254" s="106"/>
      <c r="W254"/>
      <c r="X254"/>
      <c r="Y254"/>
      <c r="Z254"/>
    </row>
    <row r="255" spans="1:26" s="64" customFormat="1" ht="27.95" customHeight="1" x14ac:dyDescent="0.25">
      <c r="A255"/>
      <c r="B255" s="184"/>
      <c r="C255" s="184"/>
      <c r="D255" s="184"/>
      <c r="E255" s="184"/>
      <c r="F255" s="184"/>
      <c r="G255" s="2730" t="s">
        <v>3583</v>
      </c>
      <c r="H255" s="2730"/>
      <c r="I255" s="2730"/>
      <c r="J255" s="2730"/>
      <c r="K255" s="2730"/>
      <c r="L255" s="2730"/>
      <c r="M255" s="2730"/>
      <c r="N255" s="2730"/>
      <c r="O255" s="2730"/>
      <c r="P255" s="2"/>
      <c r="Q255" s="184"/>
      <c r="R255" s="184"/>
      <c r="S255" s="184"/>
      <c r="V255" s="106"/>
      <c r="W255"/>
      <c r="X255"/>
      <c r="Y255"/>
      <c r="Z255"/>
    </row>
    <row r="256" spans="1:26" s="188" customFormat="1" x14ac:dyDescent="0.25">
      <c r="A256"/>
      <c r="V256" s="1126"/>
      <c r="W256"/>
      <c r="X256"/>
      <c r="Y256"/>
      <c r="Z256"/>
    </row>
    <row r="257" spans="1:26" s="188" customFormat="1" x14ac:dyDescent="0.25">
      <c r="A257"/>
      <c r="V257" s="1126"/>
      <c r="W257"/>
      <c r="X257"/>
      <c r="Y257"/>
      <c r="Z257"/>
    </row>
    <row r="258" spans="1:26" x14ac:dyDescent="0.25">
      <c r="V258" s="1124"/>
    </row>
    <row r="259" spans="1:26" x14ac:dyDescent="0.25">
      <c r="B259" s="182"/>
      <c r="C259" s="182"/>
      <c r="D259" s="182"/>
      <c r="E259" s="182"/>
      <c r="F259" s="182"/>
      <c r="G259" s="182"/>
      <c r="H259" s="182"/>
      <c r="I259" s="182"/>
      <c r="J259" s="182"/>
      <c r="K259" s="182"/>
      <c r="L259" s="182"/>
      <c r="M259" s="182"/>
      <c r="N259" s="182"/>
      <c r="O259" s="182"/>
      <c r="P259" s="182"/>
      <c r="Q259" s="182"/>
      <c r="R259" s="182"/>
      <c r="S259" s="182"/>
      <c r="T259" s="182"/>
      <c r="U259" s="182"/>
      <c r="V259" s="1125"/>
    </row>
    <row r="260" spans="1:26" ht="25.5" x14ac:dyDescent="0.25">
      <c r="B260" s="746" t="s">
        <v>2345</v>
      </c>
      <c r="C260" s="184"/>
      <c r="D260" s="184"/>
      <c r="E260" s="184"/>
      <c r="F260" s="184"/>
      <c r="G260" s="184"/>
      <c r="H260" s="184"/>
      <c r="I260" s="184"/>
      <c r="J260" s="184"/>
      <c r="K260" s="184"/>
      <c r="L260" s="184"/>
      <c r="T260" s="178"/>
      <c r="V260" s="1124"/>
    </row>
    <row r="261" spans="1:26" s="178" customFormat="1" ht="3" customHeight="1" x14ac:dyDescent="0.25">
      <c r="A261"/>
      <c r="G261" s="183"/>
      <c r="H261" s="185"/>
      <c r="I261" s="183"/>
      <c r="V261" s="526"/>
      <c r="W261"/>
      <c r="X261"/>
      <c r="Y261"/>
      <c r="Z261"/>
    </row>
    <row r="262" spans="1:26" s="64" customFormat="1" ht="27.95" customHeight="1" x14ac:dyDescent="0.25">
      <c r="A262"/>
      <c r="B262" s="2654" t="s">
        <v>2409</v>
      </c>
      <c r="C262" s="2654"/>
      <c r="D262" s="2654"/>
      <c r="E262" s="2654"/>
      <c r="F262" s="2654"/>
      <c r="G262" s="2654"/>
      <c r="H262" s="2654"/>
      <c r="I262" s="2654"/>
      <c r="J262" s="2654"/>
      <c r="K262" s="2654"/>
      <c r="L262" s="2654"/>
      <c r="M262" s="2654"/>
      <c r="N262" s="2654"/>
      <c r="O262" s="2654"/>
      <c r="P262" s="2654"/>
      <c r="Q262" s="2654"/>
      <c r="R262" s="2654"/>
      <c r="S262" s="2654"/>
      <c r="V262" s="106">
        <v>18</v>
      </c>
      <c r="W262"/>
      <c r="X262"/>
      <c r="Y262"/>
      <c r="Z262"/>
    </row>
    <row r="263" spans="1:26" s="64" customFormat="1" ht="27.95" customHeight="1" x14ac:dyDescent="0.25">
      <c r="A263"/>
      <c r="B263" s="1889" t="s">
        <v>2405</v>
      </c>
      <c r="C263" s="1889"/>
      <c r="D263" s="1889"/>
      <c r="E263" s="1889"/>
      <c r="F263" s="1889"/>
      <c r="G263" s="1889"/>
      <c r="H263" s="1889"/>
      <c r="I263" s="1889"/>
      <c r="J263" s="1889"/>
      <c r="K263" s="1889"/>
      <c r="L263" s="1889"/>
      <c r="M263" s="1889"/>
      <c r="N263" s="1889"/>
      <c r="O263" s="1889"/>
      <c r="P263" s="1889"/>
      <c r="Q263" s="1889"/>
      <c r="R263" s="2688" t="s">
        <v>2406</v>
      </c>
      <c r="S263" s="1810"/>
      <c r="V263" s="106"/>
      <c r="W263"/>
      <c r="X263"/>
      <c r="Y263"/>
      <c r="Z263"/>
    </row>
    <row r="264" spans="1:26" s="64" customFormat="1" ht="14.1" customHeight="1" x14ac:dyDescent="0.25">
      <c r="A264"/>
      <c r="B264" s="184"/>
      <c r="C264" s="184"/>
      <c r="D264" s="184"/>
      <c r="E264" s="184"/>
      <c r="F264" s="184"/>
      <c r="G264" s="184"/>
      <c r="H264" s="184"/>
      <c r="I264" s="184"/>
      <c r="J264" s="184"/>
      <c r="K264" s="184"/>
      <c r="L264" s="184"/>
      <c r="M264" s="184"/>
      <c r="N264" s="184"/>
      <c r="O264" s="184"/>
      <c r="P264" s="184"/>
      <c r="Q264" s="184"/>
      <c r="R264" s="184"/>
      <c r="S264" s="184"/>
      <c r="V264" s="106"/>
      <c r="W264"/>
      <c r="X264"/>
      <c r="Y264"/>
      <c r="Z264"/>
    </row>
    <row r="265" spans="1:26" s="64" customFormat="1" ht="27.95" customHeight="1" x14ac:dyDescent="0.25">
      <c r="A265"/>
      <c r="B265" s="2656" t="s">
        <v>1264</v>
      </c>
      <c r="C265" s="2657"/>
      <c r="D265" s="2657"/>
      <c r="E265" s="2657"/>
      <c r="F265" s="2658"/>
      <c r="G265" s="2688" t="s">
        <v>1265</v>
      </c>
      <c r="H265" s="2720"/>
      <c r="I265" s="2720"/>
      <c r="J265" s="2720"/>
      <c r="K265" s="2720"/>
      <c r="L265" s="2720"/>
      <c r="M265" s="2720"/>
      <c r="N265" s="2720"/>
      <c r="O265" s="2720"/>
      <c r="P265" s="2720"/>
      <c r="Q265" s="2713"/>
      <c r="R265" s="184"/>
      <c r="S265" s="184"/>
      <c r="V265" s="106"/>
      <c r="W265"/>
      <c r="X265"/>
      <c r="Y265"/>
      <c r="Z265"/>
    </row>
    <row r="266" spans="1:26" s="64" customFormat="1" ht="27.95" customHeight="1" x14ac:dyDescent="0.25">
      <c r="A266"/>
      <c r="B266" s="2656" t="s">
        <v>2411</v>
      </c>
      <c r="C266" s="2657"/>
      <c r="D266" s="2657"/>
      <c r="E266" s="2658"/>
      <c r="F266" s="2"/>
      <c r="G266" s="2"/>
      <c r="H266" s="2"/>
      <c r="I266" s="2"/>
      <c r="J266" s="2"/>
      <c r="K266" s="2"/>
      <c r="L266" s="2"/>
      <c r="M266" s="2"/>
      <c r="N266" s="2"/>
      <c r="O266" s="2"/>
      <c r="P266" s="2"/>
      <c r="Q266" s="2"/>
      <c r="R266" s="184"/>
      <c r="S266" s="184"/>
      <c r="V266" s="106"/>
      <c r="W266"/>
      <c r="X266"/>
      <c r="Y266"/>
      <c r="Z266"/>
    </row>
    <row r="267" spans="1:26" s="64" customFormat="1" ht="14.1" customHeight="1" x14ac:dyDescent="0.25">
      <c r="A267"/>
      <c r="B267" s="2"/>
      <c r="C267" s="2"/>
      <c r="D267" s="2"/>
      <c r="E267" s="2"/>
      <c r="F267" s="2"/>
      <c r="G267" s="2"/>
      <c r="H267" s="2"/>
      <c r="I267" s="2"/>
      <c r="J267" s="2"/>
      <c r="K267" s="2"/>
      <c r="L267" s="2"/>
      <c r="M267" s="2"/>
      <c r="N267" s="2"/>
      <c r="O267" s="2"/>
      <c r="P267" s="2"/>
      <c r="Q267" s="184"/>
      <c r="R267" s="184"/>
      <c r="S267" s="184"/>
      <c r="V267" s="106"/>
      <c r="W267"/>
      <c r="X267"/>
      <c r="Y267"/>
      <c r="Z267"/>
    </row>
    <row r="268" spans="1:26" s="64" customFormat="1" ht="36" customHeight="1" x14ac:dyDescent="0.25">
      <c r="A268"/>
      <c r="B268" s="2702" t="s">
        <v>2412</v>
      </c>
      <c r="C268" s="2702"/>
      <c r="D268" s="184"/>
      <c r="E268" s="184"/>
      <c r="F268" s="184"/>
      <c r="G268" s="2"/>
      <c r="H268" s="2"/>
      <c r="I268" s="2"/>
      <c r="J268" s="2"/>
      <c r="K268" s="2"/>
      <c r="L268" s="2"/>
      <c r="M268" s="184"/>
      <c r="N268" s="184"/>
      <c r="O268" s="184"/>
      <c r="P268" s="184"/>
      <c r="Q268" s="184"/>
      <c r="R268" s="184"/>
      <c r="S268" s="184"/>
      <c r="V268" s="106"/>
      <c r="W268"/>
      <c r="X268"/>
      <c r="Y268"/>
      <c r="Z268"/>
    </row>
    <row r="269" spans="1:26" s="64" customFormat="1" ht="27.95" customHeight="1" x14ac:dyDescent="0.25">
      <c r="A269"/>
      <c r="B269" s="2730" t="s">
        <v>3582</v>
      </c>
      <c r="C269" s="2730"/>
      <c r="D269" s="2730"/>
      <c r="E269" s="2730"/>
      <c r="F269" s="184"/>
      <c r="G269" s="2"/>
      <c r="H269" s="2"/>
      <c r="I269" s="2"/>
      <c r="J269" s="2"/>
      <c r="K269" s="2"/>
      <c r="L269" s="2"/>
      <c r="M269" s="2"/>
      <c r="N269" s="2"/>
      <c r="O269" s="2"/>
      <c r="P269" s="2"/>
      <c r="Q269" s="184"/>
      <c r="R269" s="184"/>
      <c r="S269" s="184"/>
      <c r="V269" s="106"/>
      <c r="W269"/>
      <c r="X269"/>
      <c r="Y269"/>
      <c r="Z269"/>
    </row>
    <row r="270" spans="1:26" x14ac:dyDescent="0.25">
      <c r="V270" s="1124"/>
    </row>
    <row r="271" spans="1:26" x14ac:dyDescent="0.25">
      <c r="V271" s="1124"/>
    </row>
    <row r="272" spans="1:26" x14ac:dyDescent="0.25">
      <c r="B272" s="182"/>
      <c r="C272" s="182"/>
      <c r="D272" s="182"/>
      <c r="E272" s="182"/>
      <c r="F272" s="182"/>
      <c r="G272" s="182"/>
      <c r="H272" s="182"/>
      <c r="I272" s="182"/>
      <c r="J272" s="182"/>
      <c r="K272" s="182"/>
      <c r="L272" s="182"/>
      <c r="M272" s="182"/>
      <c r="N272" s="182"/>
      <c r="O272" s="182"/>
      <c r="P272" s="182"/>
      <c r="Q272" s="182"/>
      <c r="R272" s="182"/>
      <c r="S272" s="182"/>
      <c r="T272" s="182"/>
      <c r="U272" s="182"/>
      <c r="V272" s="1125"/>
    </row>
    <row r="273" spans="1:26" ht="25.5" x14ac:dyDescent="0.25">
      <c r="B273" s="746" t="s">
        <v>2345</v>
      </c>
      <c r="C273" s="184"/>
      <c r="D273" s="184"/>
      <c r="E273" s="184"/>
      <c r="F273" s="184"/>
      <c r="G273" s="184"/>
      <c r="H273" s="184"/>
      <c r="I273" s="184"/>
      <c r="J273" s="184"/>
      <c r="K273" s="184"/>
      <c r="L273" s="184"/>
      <c r="T273" s="178"/>
      <c r="V273" s="1124"/>
    </row>
    <row r="274" spans="1:26" s="178" customFormat="1" ht="3" customHeight="1" x14ac:dyDescent="0.25">
      <c r="A274"/>
      <c r="G274" s="183"/>
      <c r="H274" s="185"/>
      <c r="I274" s="183"/>
      <c r="V274" s="526"/>
      <c r="W274"/>
      <c r="X274"/>
      <c r="Y274"/>
      <c r="Z274"/>
    </row>
    <row r="275" spans="1:26" s="64" customFormat="1" ht="27.95" customHeight="1" x14ac:dyDescent="0.25">
      <c r="A275"/>
      <c r="B275" s="2654" t="s">
        <v>2409</v>
      </c>
      <c r="C275" s="2654"/>
      <c r="D275" s="2654"/>
      <c r="E275" s="2654"/>
      <c r="F275" s="2654"/>
      <c r="G275" s="2654"/>
      <c r="H275" s="2654"/>
      <c r="I275" s="2654"/>
      <c r="J275" s="2654"/>
      <c r="K275" s="2654"/>
      <c r="L275" s="2654"/>
      <c r="M275" s="2654"/>
      <c r="N275" s="2654"/>
      <c r="O275" s="2654"/>
      <c r="P275" s="2654"/>
      <c r="Q275" s="2654"/>
      <c r="R275" s="2654"/>
      <c r="S275" s="2654"/>
      <c r="V275" s="106">
        <v>19</v>
      </c>
      <c r="W275"/>
      <c r="X275"/>
      <c r="Y275"/>
      <c r="Z275"/>
    </row>
    <row r="276" spans="1:26" s="64" customFormat="1" ht="27.95" customHeight="1" x14ac:dyDescent="0.25">
      <c r="A276"/>
      <c r="B276" s="2759" t="s">
        <v>2414</v>
      </c>
      <c r="C276" s="2760"/>
      <c r="D276" s="2760"/>
      <c r="E276" s="2760"/>
      <c r="F276" s="2760"/>
      <c r="G276" s="2760"/>
      <c r="H276" s="2760"/>
      <c r="I276" s="2760"/>
      <c r="J276" s="2760"/>
      <c r="K276" s="2760"/>
      <c r="L276" s="2760"/>
      <c r="M276" s="2760"/>
      <c r="N276" s="2760"/>
      <c r="O276" s="2760"/>
      <c r="P276" s="2760"/>
      <c r="Q276" s="2760"/>
      <c r="R276" s="2760"/>
      <c r="S276" s="175" t="s">
        <v>2406</v>
      </c>
      <c r="V276" s="106"/>
      <c r="W276"/>
      <c r="X276"/>
      <c r="Y276"/>
      <c r="Z276"/>
    </row>
    <row r="277" spans="1:26" s="64" customFormat="1" ht="14.1" customHeight="1" x14ac:dyDescent="0.25">
      <c r="A277"/>
      <c r="B277" s="184"/>
      <c r="C277" s="184"/>
      <c r="D277" s="184"/>
      <c r="E277" s="184"/>
      <c r="F277" s="184"/>
      <c r="G277" s="184"/>
      <c r="H277" s="184"/>
      <c r="I277" s="184"/>
      <c r="J277" s="184"/>
      <c r="K277" s="184"/>
      <c r="L277" s="184"/>
      <c r="M277" s="184"/>
      <c r="N277" s="184"/>
      <c r="O277" s="184"/>
      <c r="P277" s="184"/>
      <c r="Q277" s="184"/>
      <c r="R277" s="184"/>
      <c r="S277" s="184"/>
      <c r="V277" s="106"/>
      <c r="W277"/>
      <c r="X277"/>
      <c r="Y277"/>
      <c r="Z277"/>
    </row>
    <row r="278" spans="1:26" s="64" customFormat="1" ht="27.95" customHeight="1" x14ac:dyDescent="0.25">
      <c r="A278"/>
      <c r="B278" s="2737" t="s">
        <v>2415</v>
      </c>
      <c r="C278" s="2737"/>
      <c r="D278" s="2737"/>
      <c r="E278" s="2737"/>
      <c r="F278" s="2737"/>
      <c r="G278" s="2655" t="s">
        <v>2416</v>
      </c>
      <c r="H278" s="1879"/>
      <c r="I278" s="1879"/>
      <c r="J278" s="1879"/>
      <c r="K278" s="1879"/>
      <c r="L278" s="1879"/>
      <c r="M278" s="1879"/>
      <c r="N278" s="1879"/>
      <c r="O278" s="1879"/>
      <c r="P278" s="1879"/>
      <c r="Q278" s="1879"/>
      <c r="R278" s="1879"/>
      <c r="S278" s="184"/>
      <c r="V278" s="106"/>
      <c r="W278"/>
      <c r="X278"/>
      <c r="Y278"/>
      <c r="Z278"/>
    </row>
    <row r="279" spans="1:26" s="64" customFormat="1" ht="27.95" customHeight="1" x14ac:dyDescent="0.25">
      <c r="A279"/>
      <c r="B279" s="2730" t="s">
        <v>3581</v>
      </c>
      <c r="C279" s="2730"/>
      <c r="D279" s="2730"/>
      <c r="E279" s="2730"/>
      <c r="F279" s="2730"/>
      <c r="G279" s="2730"/>
      <c r="H279" s="2730"/>
      <c r="I279" s="2730"/>
      <c r="J279" s="2730"/>
      <c r="K279" s="2730"/>
      <c r="L279" s="2730"/>
      <c r="M279" s="2730"/>
      <c r="N279" s="2730"/>
      <c r="O279" s="2730"/>
      <c r="P279" s="2730"/>
      <c r="Q279" s="2730"/>
      <c r="R279" s="2730"/>
      <c r="S279" s="184"/>
      <c r="V279" s="106"/>
      <c r="W279"/>
      <c r="X279"/>
      <c r="Y279"/>
      <c r="Z279"/>
    </row>
    <row r="280" spans="1:26" x14ac:dyDescent="0.25">
      <c r="V280" s="1124"/>
    </row>
    <row r="281" spans="1:26" x14ac:dyDescent="0.25">
      <c r="V281" s="1124"/>
    </row>
    <row r="282" spans="1:26" x14ac:dyDescent="0.25">
      <c r="B282" s="182"/>
      <c r="C282" s="182"/>
      <c r="D282" s="182"/>
      <c r="E282" s="182"/>
      <c r="F282" s="182"/>
      <c r="G282" s="182"/>
      <c r="H282" s="182"/>
      <c r="I282" s="182"/>
      <c r="J282" s="182"/>
      <c r="K282" s="182"/>
      <c r="L282" s="182"/>
      <c r="M282" s="182"/>
      <c r="N282" s="182"/>
      <c r="O282" s="182"/>
      <c r="P282" s="182"/>
      <c r="Q282" s="182"/>
      <c r="R282" s="182"/>
      <c r="S282" s="182"/>
      <c r="T282" s="182"/>
      <c r="U282" s="182"/>
      <c r="V282" s="1125"/>
    </row>
    <row r="283" spans="1:26" ht="25.5" x14ac:dyDescent="0.25">
      <c r="B283" s="746" t="s">
        <v>2345</v>
      </c>
      <c r="C283" s="184"/>
      <c r="D283" s="184"/>
      <c r="E283" s="184"/>
      <c r="F283" s="184"/>
      <c r="G283" s="184"/>
      <c r="H283" s="184"/>
      <c r="I283" s="184"/>
      <c r="J283" s="184"/>
      <c r="K283" s="184"/>
      <c r="L283" s="184"/>
      <c r="T283" s="178"/>
      <c r="V283" s="1124"/>
    </row>
    <row r="284" spans="1:26" s="178" customFormat="1" ht="3" customHeight="1" x14ac:dyDescent="0.25">
      <c r="A284"/>
      <c r="G284" s="183"/>
      <c r="H284" s="185"/>
      <c r="I284" s="183"/>
      <c r="V284" s="526"/>
      <c r="W284"/>
      <c r="X284"/>
      <c r="Y284"/>
      <c r="Z284"/>
    </row>
    <row r="285" spans="1:26" s="64" customFormat="1" ht="27.95" customHeight="1" x14ac:dyDescent="0.25">
      <c r="A285"/>
      <c r="B285" s="2654" t="s">
        <v>2409</v>
      </c>
      <c r="C285" s="2654"/>
      <c r="D285" s="2654"/>
      <c r="E285" s="2654"/>
      <c r="F285" s="2654"/>
      <c r="G285" s="2654"/>
      <c r="H285" s="2654"/>
      <c r="I285" s="2654"/>
      <c r="J285" s="2654"/>
      <c r="K285" s="2654"/>
      <c r="L285" s="2654"/>
      <c r="M285" s="2654"/>
      <c r="N285" s="2654"/>
      <c r="O285" s="2654"/>
      <c r="P285" s="2654"/>
      <c r="Q285" s="2654"/>
      <c r="R285" s="2654"/>
      <c r="S285" s="2654"/>
      <c r="V285" s="106">
        <v>20</v>
      </c>
      <c r="W285"/>
      <c r="X285"/>
      <c r="Y285"/>
      <c r="Z285"/>
    </row>
    <row r="286" spans="1:26" s="64" customFormat="1" ht="27.95" customHeight="1" x14ac:dyDescent="0.25">
      <c r="A286"/>
      <c r="B286" s="1928" t="s">
        <v>2405</v>
      </c>
      <c r="C286" s="2755"/>
      <c r="D286" s="2755"/>
      <c r="E286" s="2755"/>
      <c r="F286" s="2755"/>
      <c r="G286" s="2755"/>
      <c r="H286" s="2755"/>
      <c r="I286" s="2755"/>
      <c r="J286" s="2755"/>
      <c r="K286" s="2755"/>
      <c r="L286" s="2755"/>
      <c r="M286" s="2755"/>
      <c r="N286" s="2755"/>
      <c r="O286" s="2755"/>
      <c r="P286" s="2755"/>
      <c r="Q286" s="2755"/>
      <c r="R286" s="2756"/>
      <c r="S286" s="175" t="s">
        <v>2406</v>
      </c>
      <c r="V286" s="106"/>
      <c r="W286"/>
      <c r="X286"/>
      <c r="Y286"/>
      <c r="Z286"/>
    </row>
    <row r="287" spans="1:26" s="64" customFormat="1" ht="14.1" customHeight="1" x14ac:dyDescent="0.25">
      <c r="A287"/>
      <c r="B287" s="184"/>
      <c r="C287" s="184"/>
      <c r="D287" s="184"/>
      <c r="E287" s="184"/>
      <c r="F287" s="184"/>
      <c r="G287" s="184"/>
      <c r="H287" s="184"/>
      <c r="I287" s="184"/>
      <c r="J287" s="184"/>
      <c r="K287" s="184"/>
      <c r="L287" s="184"/>
      <c r="M287" s="184"/>
      <c r="N287" s="184"/>
      <c r="O287" s="184"/>
      <c r="P287" s="184"/>
      <c r="Q287" s="184"/>
      <c r="R287" s="184"/>
      <c r="S287" s="184"/>
      <c r="V287" s="106"/>
      <c r="W287"/>
      <c r="X287"/>
      <c r="Y287"/>
      <c r="Z287"/>
    </row>
    <row r="288" spans="1:26" s="64" customFormat="1" ht="27.95" customHeight="1" x14ac:dyDescent="0.25">
      <c r="A288"/>
      <c r="B288" s="1889" t="s">
        <v>1264</v>
      </c>
      <c r="C288" s="1889"/>
      <c r="D288" s="1889"/>
      <c r="E288" s="1889"/>
      <c r="F288" s="1889"/>
      <c r="G288" s="2688" t="s">
        <v>1265</v>
      </c>
      <c r="H288" s="2720"/>
      <c r="I288" s="2720"/>
      <c r="J288" s="2720"/>
      <c r="K288" s="2720"/>
      <c r="L288" s="2720"/>
      <c r="M288" s="2720"/>
      <c r="N288" s="2720"/>
      <c r="O288" s="2720"/>
      <c r="P288" s="2720"/>
      <c r="Q288" s="2720"/>
      <c r="R288" s="2713"/>
      <c r="S288" s="184"/>
      <c r="V288" s="106"/>
      <c r="W288"/>
      <c r="X288"/>
      <c r="Y288"/>
      <c r="Z288"/>
    </row>
    <row r="289" spans="1:26" s="64" customFormat="1" ht="14.1" customHeight="1" x14ac:dyDescent="0.25">
      <c r="A289"/>
      <c r="B289" s="184"/>
      <c r="C289" s="184"/>
      <c r="D289" s="184"/>
      <c r="E289" s="184"/>
      <c r="F289" s="184"/>
      <c r="G289" s="184"/>
      <c r="H289" s="184"/>
      <c r="I289" s="184"/>
      <c r="J289" s="184"/>
      <c r="K289" s="184"/>
      <c r="L289" s="184"/>
      <c r="M289" s="184"/>
      <c r="N289" s="184"/>
      <c r="O289" s="184"/>
      <c r="P289" s="184"/>
      <c r="Q289" s="184"/>
      <c r="R289" s="184"/>
      <c r="S289" s="184"/>
      <c r="V289" s="106"/>
      <c r="W289"/>
      <c r="X289"/>
      <c r="Y289"/>
      <c r="Z289"/>
    </row>
    <row r="290" spans="1:26" s="64" customFormat="1" ht="27.95" customHeight="1" x14ac:dyDescent="0.25">
      <c r="A290"/>
      <c r="B290" s="2674" t="s">
        <v>2413</v>
      </c>
      <c r="C290" s="2675"/>
      <c r="D290" s="2675"/>
      <c r="E290" s="2721"/>
      <c r="F290" s="184"/>
      <c r="G290" s="2"/>
      <c r="H290" s="2"/>
      <c r="I290" s="2"/>
      <c r="J290" s="2"/>
      <c r="K290" s="2"/>
      <c r="L290" s="2"/>
      <c r="M290" s="2"/>
      <c r="N290" s="2"/>
      <c r="O290" s="184"/>
      <c r="P290" s="184"/>
      <c r="Q290" s="184"/>
      <c r="R290" s="184"/>
      <c r="S290" s="184"/>
      <c r="V290" s="106"/>
      <c r="W290"/>
      <c r="X290"/>
      <c r="Y290"/>
      <c r="Z290"/>
    </row>
    <row r="291" spans="1:26" s="64" customFormat="1" ht="27.95" customHeight="1" x14ac:dyDescent="0.25">
      <c r="A291"/>
      <c r="B291" s="2679" t="s">
        <v>3580</v>
      </c>
      <c r="C291" s="2680"/>
      <c r="D291" s="2680"/>
      <c r="E291" s="2680"/>
      <c r="F291" s="2681"/>
      <c r="G291" s="10"/>
      <c r="H291" s="2"/>
      <c r="I291" s="2"/>
      <c r="J291" s="2"/>
      <c r="K291" s="2"/>
      <c r="L291" s="2"/>
      <c r="M291" s="2"/>
      <c r="N291" s="2"/>
      <c r="O291" s="2"/>
      <c r="P291" s="2"/>
      <c r="Q291" s="2"/>
      <c r="R291" s="2"/>
      <c r="S291" s="184"/>
      <c r="V291" s="106"/>
      <c r="W291"/>
      <c r="X291"/>
      <c r="Y291"/>
      <c r="Z291"/>
    </row>
    <row r="292" spans="1:26" x14ac:dyDescent="0.25">
      <c r="V292" s="1124"/>
    </row>
    <row r="293" spans="1:26" x14ac:dyDescent="0.25">
      <c r="V293" s="1124"/>
    </row>
    <row r="294" spans="1:26" x14ac:dyDescent="0.25">
      <c r="B294" s="182"/>
      <c r="C294" s="182"/>
      <c r="D294" s="182"/>
      <c r="E294" s="182"/>
      <c r="F294" s="182"/>
      <c r="G294" s="182"/>
      <c r="H294" s="182"/>
      <c r="I294" s="182"/>
      <c r="J294" s="182"/>
      <c r="K294" s="182"/>
      <c r="L294" s="182"/>
      <c r="M294" s="182"/>
      <c r="N294" s="182"/>
      <c r="O294" s="182"/>
      <c r="P294" s="182"/>
      <c r="Q294" s="182"/>
      <c r="R294" s="182"/>
      <c r="S294" s="182"/>
      <c r="T294" s="182"/>
      <c r="U294" s="182"/>
      <c r="V294" s="1125"/>
    </row>
    <row r="295" spans="1:26" ht="25.5" x14ac:dyDescent="0.25">
      <c r="B295" s="746" t="s">
        <v>2345</v>
      </c>
      <c r="C295" s="184"/>
      <c r="D295" s="184"/>
      <c r="E295" s="184"/>
      <c r="F295" s="184"/>
      <c r="G295" s="184"/>
      <c r="H295" s="184"/>
      <c r="I295" s="184"/>
      <c r="J295" s="184"/>
      <c r="K295" s="184"/>
      <c r="L295" s="184"/>
      <c r="T295" s="178"/>
      <c r="V295" s="1124"/>
    </row>
    <row r="296" spans="1:26" s="178" customFormat="1" ht="3" customHeight="1" x14ac:dyDescent="0.25">
      <c r="A296"/>
      <c r="G296" s="183"/>
      <c r="H296" s="185"/>
      <c r="I296" s="183"/>
      <c r="V296" s="526"/>
      <c r="W296"/>
      <c r="X296"/>
      <c r="Y296"/>
      <c r="Z296"/>
    </row>
    <row r="297" spans="1:26" s="64" customFormat="1" ht="27.95" customHeight="1" x14ac:dyDescent="0.25">
      <c r="A297"/>
      <c r="B297" s="2654" t="s">
        <v>2409</v>
      </c>
      <c r="C297" s="2654"/>
      <c r="D297" s="2654"/>
      <c r="E297" s="2654"/>
      <c r="F297" s="2654"/>
      <c r="G297" s="2654"/>
      <c r="H297" s="2654"/>
      <c r="I297" s="2654"/>
      <c r="J297" s="2654"/>
      <c r="K297" s="2654"/>
      <c r="L297" s="2654"/>
      <c r="M297" s="2654"/>
      <c r="N297" s="2654"/>
      <c r="O297" s="2654"/>
      <c r="P297" s="2654"/>
      <c r="Q297" s="2654"/>
      <c r="R297" s="2654"/>
      <c r="S297" s="2654"/>
      <c r="V297" s="106">
        <v>21</v>
      </c>
      <c r="W297"/>
      <c r="X297"/>
      <c r="Y297"/>
      <c r="Z297"/>
    </row>
    <row r="298" spans="1:26" s="64" customFormat="1" ht="27.95" customHeight="1" x14ac:dyDescent="0.25">
      <c r="A298"/>
      <c r="B298" s="1889" t="s">
        <v>2405</v>
      </c>
      <c r="C298" s="1889"/>
      <c r="D298" s="1889"/>
      <c r="E298" s="1889"/>
      <c r="F298" s="1889"/>
      <c r="G298" s="1889"/>
      <c r="H298" s="1889"/>
      <c r="I298" s="1889"/>
      <c r="J298" s="1889"/>
      <c r="K298" s="1889"/>
      <c r="L298" s="1889"/>
      <c r="M298" s="1889"/>
      <c r="N298" s="1889"/>
      <c r="O298" s="1889"/>
      <c r="P298" s="1889"/>
      <c r="Q298" s="1889"/>
      <c r="R298" s="2655" t="s">
        <v>2406</v>
      </c>
      <c r="S298" s="1879"/>
      <c r="V298" s="106"/>
      <c r="W298"/>
      <c r="X298"/>
      <c r="Y298"/>
      <c r="Z298"/>
    </row>
    <row r="299" spans="1:26" s="64" customFormat="1" ht="27.95" customHeight="1" x14ac:dyDescent="0.25">
      <c r="A299"/>
      <c r="B299" s="1889" t="s">
        <v>1264</v>
      </c>
      <c r="C299" s="1889"/>
      <c r="D299" s="1889"/>
      <c r="E299" s="1889"/>
      <c r="F299" s="1889"/>
      <c r="G299" s="1889"/>
      <c r="H299" s="2655" t="s">
        <v>1265</v>
      </c>
      <c r="I299" s="2655"/>
      <c r="J299" s="2655"/>
      <c r="K299" s="2655"/>
      <c r="L299" s="2655"/>
      <c r="M299" s="2655"/>
      <c r="N299" s="2655"/>
      <c r="O299" s="2655"/>
      <c r="P299" s="2655"/>
      <c r="Q299" s="2655"/>
      <c r="R299" s="184"/>
      <c r="S299" s="184"/>
      <c r="V299" s="106"/>
      <c r="W299"/>
      <c r="X299"/>
      <c r="Y299"/>
      <c r="Z299"/>
    </row>
    <row r="300" spans="1:26" s="64" customFormat="1" ht="27.95" customHeight="1" x14ac:dyDescent="0.25">
      <c r="A300"/>
      <c r="B300" s="2656" t="s">
        <v>2417</v>
      </c>
      <c r="C300" s="2657"/>
      <c r="D300" s="2657"/>
      <c r="E300" s="2658"/>
      <c r="F300" s="2"/>
      <c r="G300" s="2"/>
      <c r="H300" s="2"/>
      <c r="I300" s="2"/>
      <c r="J300" s="2"/>
      <c r="K300" s="2"/>
      <c r="L300" s="2"/>
      <c r="M300" s="2"/>
      <c r="R300" s="184"/>
      <c r="S300" s="184"/>
      <c r="V300" s="106"/>
      <c r="W300"/>
      <c r="X300"/>
      <c r="Y300"/>
      <c r="Z300"/>
    </row>
    <row r="301" spans="1:26" s="64" customFormat="1" ht="14.1" customHeight="1" x14ac:dyDescent="0.25">
      <c r="A301"/>
      <c r="B301" s="184"/>
      <c r="C301" s="184"/>
      <c r="D301" s="184"/>
      <c r="E301" s="184"/>
      <c r="F301" s="184"/>
      <c r="G301" s="184"/>
      <c r="H301" s="184"/>
      <c r="I301" s="184"/>
      <c r="J301" s="184"/>
      <c r="K301" s="184"/>
      <c r="L301" s="184"/>
      <c r="M301" s="184"/>
      <c r="R301" s="184"/>
      <c r="S301" s="184"/>
      <c r="V301" s="106"/>
      <c r="W301"/>
      <c r="X301"/>
      <c r="Y301"/>
      <c r="Z301"/>
    </row>
    <row r="302" spans="1:26" s="64" customFormat="1" ht="27.95" customHeight="1" x14ac:dyDescent="0.25">
      <c r="A302"/>
      <c r="B302" s="2714" t="s">
        <v>2418</v>
      </c>
      <c r="C302" s="2715"/>
      <c r="D302" s="2716"/>
      <c r="F302" s="184"/>
      <c r="J302" s="2"/>
      <c r="K302" s="184"/>
      <c r="L302" s="184"/>
      <c r="M302" s="184"/>
      <c r="R302" s="184"/>
      <c r="S302" s="184"/>
      <c r="V302" s="106"/>
      <c r="W302"/>
      <c r="X302"/>
      <c r="Y302"/>
      <c r="Z302"/>
    </row>
    <row r="303" spans="1:26" s="64" customFormat="1" ht="27.95" customHeight="1" x14ac:dyDescent="0.25">
      <c r="A303"/>
      <c r="B303" s="2679" t="s">
        <v>3579</v>
      </c>
      <c r="C303" s="2680"/>
      <c r="D303" s="2680"/>
      <c r="E303" s="2681"/>
      <c r="F303" s="2"/>
      <c r="G303" s="2"/>
      <c r="H303" s="2"/>
      <c r="I303" s="2"/>
      <c r="N303" s="184"/>
      <c r="O303" s="184"/>
      <c r="S303"/>
      <c r="T303"/>
      <c r="U303"/>
      <c r="V303" s="1127"/>
    </row>
    <row r="304" spans="1:26" x14ac:dyDescent="0.25">
      <c r="V304" s="1124"/>
    </row>
    <row r="305" spans="1:26" x14ac:dyDescent="0.25">
      <c r="V305" s="1124"/>
    </row>
    <row r="306" spans="1:26" x14ac:dyDescent="0.25">
      <c r="V306" s="1124"/>
    </row>
    <row r="307" spans="1:26" x14ac:dyDescent="0.25">
      <c r="V307" s="1124"/>
    </row>
    <row r="308" spans="1:26" x14ac:dyDescent="0.25">
      <c r="B308" s="1029"/>
      <c r="C308" s="1029"/>
      <c r="D308" s="1029"/>
      <c r="E308" s="1029"/>
      <c r="F308" s="1029"/>
      <c r="G308" s="1029"/>
      <c r="H308" s="1029"/>
      <c r="I308" s="1029"/>
      <c r="J308" s="1029"/>
      <c r="K308" s="1029"/>
      <c r="L308" s="1029"/>
      <c r="M308" s="1029"/>
      <c r="N308" s="1029"/>
      <c r="O308" s="1029"/>
      <c r="P308" s="1029"/>
      <c r="Q308" s="1029"/>
      <c r="R308" s="1029"/>
      <c r="S308" s="1029"/>
      <c r="T308" s="1029"/>
      <c r="U308" s="1029"/>
      <c r="V308" s="1128"/>
    </row>
    <row r="309" spans="1:26" x14ac:dyDescent="0.25">
      <c r="B309"/>
      <c r="C309"/>
      <c r="D309"/>
      <c r="E309"/>
      <c r="F309"/>
      <c r="G309"/>
      <c r="H309"/>
      <c r="I309"/>
      <c r="J309"/>
      <c r="K309"/>
      <c r="L309"/>
      <c r="M309"/>
      <c r="N309"/>
      <c r="O309"/>
      <c r="P309"/>
      <c r="Q309"/>
      <c r="R309"/>
      <c r="S309"/>
      <c r="T309" s="178"/>
      <c r="V309" s="1124"/>
    </row>
    <row r="310" spans="1:26" s="178" customFormat="1" ht="3" customHeight="1" x14ac:dyDescent="0.25">
      <c r="A310"/>
      <c r="B310"/>
      <c r="C310"/>
      <c r="D310"/>
      <c r="E310"/>
      <c r="F310"/>
      <c r="G310"/>
      <c r="H310"/>
      <c r="I310"/>
      <c r="J310"/>
      <c r="K310"/>
      <c r="L310"/>
      <c r="M310"/>
      <c r="N310"/>
      <c r="O310"/>
      <c r="P310"/>
      <c r="Q310"/>
      <c r="R310"/>
      <c r="S310"/>
      <c r="V310" s="526"/>
      <c r="W310"/>
      <c r="X310"/>
      <c r="Y310"/>
      <c r="Z310"/>
    </row>
    <row r="311" spans="1:26" ht="25.5" x14ac:dyDescent="0.25">
      <c r="B311" s="774" t="s">
        <v>2346</v>
      </c>
      <c r="C311" s="184"/>
      <c r="D311" s="184"/>
      <c r="E311" s="184"/>
      <c r="F311" s="184"/>
      <c r="G311" s="184"/>
      <c r="H311" s="184"/>
      <c r="I311" s="184"/>
      <c r="J311" s="184"/>
      <c r="K311" s="184"/>
      <c r="L311" s="184"/>
      <c r="T311" s="178"/>
      <c r="V311" s="1129" t="s">
        <v>3570</v>
      </c>
    </row>
    <row r="312" spans="1:26" s="64" customFormat="1" ht="14.1" customHeight="1" x14ac:dyDescent="0.25">
      <c r="A312"/>
      <c r="B312" s="178"/>
      <c r="C312" s="178"/>
      <c r="D312" s="178"/>
      <c r="E312" s="178"/>
      <c r="F312" s="178"/>
      <c r="G312" s="183"/>
      <c r="H312" s="185"/>
      <c r="I312" s="183"/>
      <c r="J312" s="178"/>
      <c r="K312" s="178"/>
      <c r="L312" s="178"/>
      <c r="M312" s="178"/>
      <c r="N312" s="178"/>
      <c r="O312" s="178"/>
      <c r="P312" s="178"/>
      <c r="Q312" s="178"/>
      <c r="R312" s="178"/>
      <c r="S312" s="178"/>
      <c r="V312" s="106"/>
      <c r="W312"/>
      <c r="X312"/>
      <c r="Y312"/>
      <c r="Z312"/>
    </row>
    <row r="313" spans="1:26" s="64" customFormat="1" ht="39" customHeight="1" x14ac:dyDescent="0.25">
      <c r="A313"/>
      <c r="B313" s="2717" t="s">
        <v>3064</v>
      </c>
      <c r="C313" s="2718"/>
      <c r="D313" s="2718"/>
      <c r="E313" s="2718"/>
      <c r="F313" s="2718"/>
      <c r="G313" s="2718"/>
      <c r="H313" s="2718"/>
      <c r="I313" s="2718"/>
      <c r="J313" s="2718"/>
      <c r="K313" s="2718"/>
      <c r="L313" s="2718"/>
      <c r="M313" s="2718"/>
      <c r="N313" s="2718"/>
      <c r="O313" s="2718"/>
      <c r="P313" s="2718"/>
      <c r="Q313" s="2718"/>
      <c r="R313" s="2718"/>
      <c r="S313" s="2719"/>
      <c r="V313" s="106"/>
      <c r="W313"/>
      <c r="X313"/>
      <c r="Y313"/>
      <c r="Z313"/>
    </row>
    <row r="314" spans="1:26" s="64" customFormat="1" ht="29.25" customHeight="1" x14ac:dyDescent="0.25">
      <c r="A314"/>
      <c r="B314" s="2662" t="s">
        <v>3065</v>
      </c>
      <c r="C314" s="2660"/>
      <c r="D314" s="2660"/>
      <c r="E314" s="2660"/>
      <c r="F314" s="2660"/>
      <c r="G314" s="2660"/>
      <c r="H314" s="2660"/>
      <c r="I314" s="2660"/>
      <c r="J314" s="2660"/>
      <c r="K314" s="2660"/>
      <c r="L314" s="2660"/>
      <c r="M314" s="2660"/>
      <c r="N314" s="2660"/>
      <c r="O314" s="2660"/>
      <c r="P314" s="2660"/>
      <c r="Q314" s="2660"/>
      <c r="R314" s="2661"/>
      <c r="S314" s="1034"/>
      <c r="V314" s="106"/>
      <c r="W314"/>
      <c r="X314"/>
      <c r="Y314"/>
      <c r="Z314"/>
    </row>
    <row r="315" spans="1:26" s="64" customFormat="1" ht="29.25" customHeight="1" x14ac:dyDescent="0.25">
      <c r="A315"/>
      <c r="B315" s="2662" t="s">
        <v>2997</v>
      </c>
      <c r="C315" s="2660"/>
      <c r="D315" s="2660"/>
      <c r="E315" s="2660"/>
      <c r="F315" s="2660"/>
      <c r="G315" s="2660"/>
      <c r="H315" s="2660"/>
      <c r="I315" s="2660"/>
      <c r="J315" s="2660"/>
      <c r="K315" s="2660"/>
      <c r="L315" s="2660"/>
      <c r="M315" s="2660"/>
      <c r="N315" s="2660"/>
      <c r="O315" s="2660"/>
      <c r="P315" s="2661"/>
      <c r="Q315" s="1035"/>
      <c r="R315" s="1035"/>
      <c r="S315" s="2"/>
      <c r="V315" s="106"/>
      <c r="W315"/>
      <c r="X315"/>
      <c r="Y315"/>
      <c r="Z315"/>
    </row>
    <row r="316" spans="1:26" s="64" customFormat="1" ht="29.25" customHeight="1" x14ac:dyDescent="0.25">
      <c r="A316"/>
      <c r="B316" s="2662" t="s">
        <v>3066</v>
      </c>
      <c r="C316" s="2660"/>
      <c r="D316" s="2660"/>
      <c r="E316" s="2660"/>
      <c r="F316" s="2660"/>
      <c r="G316" s="2661"/>
      <c r="H316" s="2660" t="s">
        <v>3067</v>
      </c>
      <c r="I316" s="2660"/>
      <c r="J316" s="2660"/>
      <c r="K316" s="2660"/>
      <c r="L316" s="2660"/>
      <c r="M316" s="2660"/>
      <c r="N316" s="2660"/>
      <c r="O316" s="2660"/>
      <c r="P316" s="2661"/>
      <c r="Q316" s="146"/>
      <c r="R316" s="146"/>
      <c r="S316" s="146"/>
      <c r="V316" s="106"/>
      <c r="W316"/>
      <c r="X316"/>
      <c r="Y316"/>
      <c r="Z316"/>
    </row>
    <row r="317" spans="1:26" s="64" customFormat="1" ht="49.5" customHeight="1" x14ac:dyDescent="0.25">
      <c r="A317"/>
      <c r="B317" s="2659" t="s">
        <v>3068</v>
      </c>
      <c r="C317" s="2660"/>
      <c r="D317" s="2660"/>
      <c r="E317" s="2660"/>
      <c r="F317" s="2661"/>
      <c r="G317" s="1036"/>
      <c r="H317" s="2662" t="s">
        <v>3069</v>
      </c>
      <c r="I317" s="2660"/>
      <c r="J317" s="2660"/>
      <c r="K317" s="2660"/>
      <c r="L317" s="2660"/>
      <c r="M317" s="2660"/>
      <c r="N317" s="2661"/>
      <c r="O317" s="1037"/>
      <c r="P317" s="1037"/>
      <c r="Q317" s="146"/>
      <c r="R317" s="146"/>
      <c r="S317" s="146"/>
      <c r="V317" s="106"/>
      <c r="W317"/>
      <c r="X317"/>
      <c r="Y317"/>
      <c r="Z317"/>
    </row>
    <row r="318" spans="1:26" s="64" customFormat="1" ht="29.25" customHeight="1" x14ac:dyDescent="0.25">
      <c r="A318"/>
      <c r="B318" s="1970" t="s">
        <v>3002</v>
      </c>
      <c r="C318" s="1970"/>
      <c r="D318" s="1970"/>
      <c r="E318" s="1970"/>
      <c r="F318" s="1970"/>
      <c r="G318" s="1970"/>
      <c r="H318" s="1970"/>
      <c r="I318" s="1970"/>
      <c r="J318" s="1970"/>
      <c r="K318" s="1970"/>
      <c r="L318" s="1970"/>
      <c r="M318" s="1970"/>
      <c r="N318" s="1970"/>
      <c r="O318" s="2"/>
      <c r="P318" s="2"/>
      <c r="Q318" s="2"/>
      <c r="R318" s="2"/>
      <c r="S318" s="2"/>
      <c r="V318" s="106"/>
      <c r="W318"/>
      <c r="X318"/>
      <c r="Y318"/>
      <c r="Z318"/>
    </row>
    <row r="319" spans="1:26" s="64" customFormat="1" ht="24" customHeight="1" x14ac:dyDescent="0.25">
      <c r="A319"/>
      <c r="L319" s="73"/>
      <c r="M319" s="73"/>
      <c r="N319" s="2"/>
      <c r="O319" s="2"/>
      <c r="P319" s="2"/>
      <c r="Q319" s="2"/>
      <c r="R319" s="2"/>
      <c r="S319" s="2"/>
      <c r="V319" s="106"/>
      <c r="W319"/>
      <c r="X319"/>
      <c r="Y319"/>
      <c r="Z319"/>
    </row>
    <row r="320" spans="1:26" s="64" customFormat="1" ht="14.1" customHeight="1" x14ac:dyDescent="0.25">
      <c r="A320"/>
      <c r="B320" s="181"/>
      <c r="C320" s="181"/>
      <c r="D320" s="181"/>
      <c r="E320" s="181"/>
      <c r="F320" s="181"/>
      <c r="G320" s="181"/>
      <c r="H320" s="181"/>
      <c r="I320" s="181"/>
      <c r="J320" s="181"/>
      <c r="K320" s="181"/>
      <c r="L320" s="181"/>
      <c r="M320" s="181"/>
      <c r="N320" s="181"/>
      <c r="O320" s="181"/>
      <c r="P320" s="181"/>
      <c r="Q320" s="181"/>
      <c r="R320" s="181"/>
      <c r="S320" s="181"/>
      <c r="V320" s="106"/>
      <c r="W320"/>
      <c r="X320"/>
      <c r="Y320"/>
      <c r="Z320"/>
    </row>
    <row r="321" spans="1:26" s="188" customFormat="1" ht="25.5" customHeight="1" x14ac:dyDescent="0.25">
      <c r="A321"/>
      <c r="B321" s="2667" t="s">
        <v>3660</v>
      </c>
      <c r="C321" s="2668"/>
      <c r="D321" s="2668"/>
      <c r="E321" s="2669"/>
      <c r="F321" s="2"/>
      <c r="G321" s="2"/>
      <c r="H321" s="2667" t="s">
        <v>3661</v>
      </c>
      <c r="I321" s="2668"/>
      <c r="J321" s="2668"/>
      <c r="K321" s="2669"/>
      <c r="L321" s="2"/>
      <c r="M321" s="2"/>
      <c r="N321" s="2"/>
      <c r="O321" s="184"/>
      <c r="P321" s="184"/>
      <c r="Q321" s="184"/>
      <c r="R321" s="184"/>
      <c r="S321" s="64"/>
      <c r="V321" s="1126"/>
      <c r="W321"/>
      <c r="X321"/>
      <c r="Y321"/>
      <c r="Z321"/>
    </row>
    <row r="322" spans="1:26" ht="33.75" customHeight="1" x14ac:dyDescent="0.25">
      <c r="B322" s="2649" t="s">
        <v>3662</v>
      </c>
      <c r="C322" s="2650"/>
      <c r="D322" s="2650"/>
      <c r="E322" s="2650"/>
      <c r="F322" s="2663"/>
      <c r="G322" s="1038"/>
      <c r="H322" s="2649" t="s">
        <v>3663</v>
      </c>
      <c r="I322" s="2650"/>
      <c r="J322" s="2650"/>
      <c r="K322" s="2650"/>
      <c r="L322" s="2650"/>
      <c r="M322" s="2650"/>
      <c r="N322" s="2663"/>
      <c r="O322" s="2"/>
      <c r="P322" s="2"/>
      <c r="Q322" s="2"/>
      <c r="R322" s="2"/>
      <c r="S322" s="64"/>
      <c r="V322" s="1124"/>
    </row>
    <row r="323" spans="1:26" ht="33.75" customHeight="1" x14ac:dyDescent="0.25">
      <c r="B323" s="73"/>
      <c r="C323" s="73"/>
      <c r="D323" s="73"/>
      <c r="E323" s="73"/>
      <c r="F323" s="73"/>
      <c r="G323" s="146"/>
      <c r="H323" s="73"/>
      <c r="I323" s="73"/>
      <c r="J323" s="73"/>
      <c r="K323" s="73"/>
      <c r="L323" s="73"/>
      <c r="M323" s="73"/>
      <c r="N323" s="73"/>
      <c r="O323" s="2"/>
      <c r="P323" s="2"/>
      <c r="Q323" s="2"/>
      <c r="R323" s="2"/>
      <c r="S323" s="64"/>
      <c r="V323" s="1124"/>
    </row>
    <row r="324" spans="1:26" ht="148.5" customHeight="1" x14ac:dyDescent="0.25">
      <c r="B324" s="2670" t="s">
        <v>3664</v>
      </c>
      <c r="C324" s="2671"/>
      <c r="D324" s="2672" t="s">
        <v>3667</v>
      </c>
      <c r="E324" s="2673"/>
      <c r="F324" s="73"/>
      <c r="G324" s="146"/>
      <c r="H324" s="2670" t="s">
        <v>3666</v>
      </c>
      <c r="I324" s="2671"/>
      <c r="J324" s="2672" t="s">
        <v>3665</v>
      </c>
      <c r="K324" s="2673"/>
      <c r="L324" s="73"/>
      <c r="M324" s="73"/>
      <c r="N324" s="73"/>
      <c r="O324" s="2"/>
      <c r="P324" s="2"/>
      <c r="Q324" s="2"/>
      <c r="R324" s="2"/>
      <c r="S324" s="64"/>
      <c r="V324" s="1124"/>
    </row>
    <row r="325" spans="1:26" ht="32.25" customHeight="1" x14ac:dyDescent="0.25">
      <c r="B325"/>
      <c r="C325"/>
      <c r="D325"/>
      <c r="E325"/>
      <c r="F325"/>
      <c r="G325"/>
      <c r="H325"/>
      <c r="I325"/>
      <c r="J325"/>
      <c r="K325"/>
      <c r="L325"/>
      <c r="M325"/>
      <c r="N325"/>
      <c r="O325"/>
      <c r="P325"/>
      <c r="Q325"/>
      <c r="R325"/>
      <c r="S325"/>
      <c r="V325" s="1124"/>
    </row>
    <row r="326" spans="1:26" x14ac:dyDescent="0.25">
      <c r="V326" s="1124"/>
    </row>
    <row r="327" spans="1:26" s="178" customFormat="1" ht="3" customHeight="1" x14ac:dyDescent="0.25">
      <c r="A327"/>
      <c r="B327"/>
      <c r="C327"/>
      <c r="D327"/>
      <c r="E327"/>
      <c r="F327"/>
      <c r="G327"/>
      <c r="H327"/>
      <c r="I327"/>
      <c r="J327"/>
      <c r="K327"/>
      <c r="L327"/>
      <c r="M327"/>
      <c r="N327"/>
      <c r="O327"/>
      <c r="P327"/>
      <c r="Q327"/>
      <c r="R327"/>
      <c r="S327"/>
      <c r="V327" s="526"/>
      <c r="W327"/>
      <c r="X327"/>
      <c r="Y327"/>
      <c r="Z327"/>
    </row>
    <row r="328" spans="1:26" x14ac:dyDescent="0.25">
      <c r="B328" s="182"/>
      <c r="C328" s="182"/>
      <c r="D328" s="182"/>
      <c r="E328" s="182"/>
      <c r="F328" s="182"/>
      <c r="G328" s="182"/>
      <c r="H328" s="182"/>
      <c r="I328" s="182"/>
      <c r="J328" s="182"/>
      <c r="K328" s="182"/>
      <c r="L328" s="182"/>
      <c r="M328" s="182"/>
      <c r="N328" s="182"/>
      <c r="O328" s="182"/>
      <c r="P328" s="182"/>
      <c r="Q328" s="182"/>
      <c r="R328" s="182"/>
      <c r="S328" s="182"/>
      <c r="T328" s="182"/>
      <c r="U328" s="182"/>
      <c r="V328" s="1125"/>
    </row>
    <row r="329" spans="1:26" ht="25.5" x14ac:dyDescent="0.25">
      <c r="B329" s="746" t="s">
        <v>2345</v>
      </c>
      <c r="C329" s="184"/>
      <c r="D329" s="184"/>
      <c r="E329" s="184"/>
      <c r="F329" s="184"/>
      <c r="G329" s="184"/>
      <c r="H329" s="184"/>
      <c r="I329" s="184"/>
      <c r="J329" s="184"/>
      <c r="K329" s="184"/>
      <c r="L329" s="184"/>
      <c r="T329" s="178"/>
      <c r="V329" s="1124"/>
    </row>
    <row r="330" spans="1:26" s="178" customFormat="1" ht="3" customHeight="1" x14ac:dyDescent="0.25">
      <c r="A330"/>
      <c r="G330" s="183"/>
      <c r="H330" s="185"/>
      <c r="I330" s="183"/>
      <c r="V330" s="526"/>
      <c r="W330"/>
      <c r="X330"/>
      <c r="Y330"/>
      <c r="Z330"/>
    </row>
    <row r="331" spans="1:26" s="188" customFormat="1" ht="27.95" customHeight="1" x14ac:dyDescent="0.25">
      <c r="A331"/>
      <c r="B331" s="2654" t="s">
        <v>2409</v>
      </c>
      <c r="C331" s="2654"/>
      <c r="D331" s="2654"/>
      <c r="E331" s="2654"/>
      <c r="F331" s="2654"/>
      <c r="G331" s="2654"/>
      <c r="H331" s="2654"/>
      <c r="I331" s="2654"/>
      <c r="J331" s="2654"/>
      <c r="K331" s="2654"/>
      <c r="L331" s="2654"/>
      <c r="M331" s="2654"/>
      <c r="N331" s="2654"/>
      <c r="O331" s="2654"/>
      <c r="P331" s="2654"/>
      <c r="Q331" s="2654"/>
      <c r="R331" s="2654"/>
      <c r="S331" s="2654"/>
      <c r="V331" s="1129">
        <v>23</v>
      </c>
      <c r="W331"/>
      <c r="X331"/>
      <c r="Y331"/>
      <c r="Z331"/>
    </row>
    <row r="332" spans="1:26" s="188" customFormat="1" ht="27.95" customHeight="1" x14ac:dyDescent="0.25">
      <c r="A332"/>
      <c r="B332" s="2655" t="s">
        <v>2419</v>
      </c>
      <c r="C332" s="2655"/>
      <c r="D332" s="2655"/>
      <c r="E332" s="2655"/>
      <c r="F332" s="2655"/>
      <c r="G332" s="2655"/>
      <c r="H332" s="2655"/>
      <c r="I332" s="2655"/>
      <c r="J332" s="1889" t="s">
        <v>1265</v>
      </c>
      <c r="K332" s="1889"/>
      <c r="L332" s="1889"/>
      <c r="M332" s="1889"/>
      <c r="N332" s="1889"/>
      <c r="O332" s="1889"/>
      <c r="P332" s="1889"/>
      <c r="Q332" s="1889"/>
      <c r="R332" s="1889"/>
      <c r="S332" s="1889"/>
      <c r="V332" s="1126"/>
      <c r="W332"/>
      <c r="X332"/>
      <c r="Y332"/>
      <c r="Z332"/>
    </row>
    <row r="333" spans="1:26" s="188" customFormat="1" ht="27.95" customHeight="1" x14ac:dyDescent="0.25">
      <c r="A333"/>
      <c r="B333" s="2"/>
      <c r="C333" s="163"/>
      <c r="D333" s="163"/>
      <c r="E333" s="163"/>
      <c r="F333" s="163"/>
      <c r="G333" s="163"/>
      <c r="H333" s="163"/>
      <c r="I333" s="163"/>
      <c r="J333" s="163"/>
      <c r="K333" s="163"/>
      <c r="L333" s="163"/>
      <c r="M333" s="163"/>
      <c r="N333" s="2778" t="s">
        <v>3259</v>
      </c>
      <c r="O333" s="2779"/>
      <c r="P333" s="2779"/>
      <c r="Q333" s="2779"/>
      <c r="R333" s="2779"/>
      <c r="S333" s="2780"/>
      <c r="V333" s="1126"/>
      <c r="W333"/>
      <c r="X333"/>
      <c r="Y333"/>
      <c r="Z333"/>
    </row>
    <row r="334" spans="1:26" s="188" customFormat="1" ht="27.95" customHeight="1" x14ac:dyDescent="0.25">
      <c r="A334"/>
      <c r="B334" s="2"/>
      <c r="C334" s="2664"/>
      <c r="D334" s="2665"/>
      <c r="E334" s="2665"/>
      <c r="F334" s="2665"/>
      <c r="G334" s="2665"/>
      <c r="H334" s="2666"/>
      <c r="I334" s="2"/>
      <c r="J334" s="2"/>
      <c r="K334" s="146"/>
      <c r="L334" s="146"/>
      <c r="M334" s="146"/>
      <c r="N334" s="215"/>
      <c r="O334" s="2656" t="s">
        <v>3</v>
      </c>
      <c r="P334" s="2657"/>
      <c r="Q334" s="2657"/>
      <c r="R334" s="2657"/>
      <c r="S334" s="2658"/>
      <c r="V334" s="1126"/>
      <c r="W334"/>
      <c r="X334"/>
      <c r="Y334"/>
      <c r="Z334"/>
    </row>
    <row r="335" spans="1:26" s="188" customFormat="1" ht="27.95" customHeight="1" x14ac:dyDescent="0.25">
      <c r="A335"/>
      <c r="B335" s="2"/>
      <c r="C335" s="2"/>
      <c r="D335" s="2"/>
      <c r="E335" s="2"/>
      <c r="F335" s="2"/>
      <c r="G335" s="2"/>
      <c r="H335" s="2"/>
      <c r="I335" s="2"/>
      <c r="J335" s="2"/>
      <c r="N335" s="489"/>
      <c r="O335" s="215"/>
      <c r="P335" s="887"/>
      <c r="Q335" s="2656" t="s">
        <v>2420</v>
      </c>
      <c r="R335" s="2657"/>
      <c r="S335" s="2658"/>
      <c r="V335" s="1126"/>
      <c r="W335"/>
      <c r="X335"/>
      <c r="Y335"/>
      <c r="Z335"/>
    </row>
    <row r="336" spans="1:26" s="188" customFormat="1" ht="14.1" customHeight="1" x14ac:dyDescent="0.25">
      <c r="A336"/>
      <c r="B336" s="184"/>
      <c r="C336" s="184"/>
      <c r="D336" s="184"/>
      <c r="E336" s="184"/>
      <c r="F336" s="184"/>
      <c r="G336" s="184"/>
      <c r="H336" s="184"/>
      <c r="I336" s="184"/>
      <c r="J336" s="184"/>
      <c r="K336" s="184"/>
      <c r="L336" s="184"/>
      <c r="M336" s="184"/>
      <c r="N336" s="184"/>
      <c r="O336" s="184"/>
      <c r="P336" s="184"/>
      <c r="Q336" s="184"/>
      <c r="R336" s="184"/>
      <c r="S336" s="184"/>
      <c r="V336" s="1126"/>
      <c r="W336"/>
      <c r="X336"/>
      <c r="Y336"/>
      <c r="Z336"/>
    </row>
    <row r="337" spans="1:30" s="188" customFormat="1" ht="27.95" customHeight="1" x14ac:dyDescent="0.25">
      <c r="A337"/>
      <c r="B337" s="184"/>
      <c r="C337" s="2"/>
      <c r="D337" s="2"/>
      <c r="E337" s="184"/>
      <c r="F337" s="184"/>
      <c r="G337" s="184"/>
      <c r="H337" s="184"/>
      <c r="I337" s="184"/>
      <c r="J337" s="184"/>
      <c r="K337" s="2651"/>
      <c r="L337" s="2651"/>
      <c r="M337" s="2651"/>
      <c r="N337" s="2651"/>
      <c r="O337" s="2651"/>
      <c r="P337" s="184"/>
      <c r="Q337" s="184"/>
      <c r="R337" s="2652" t="s">
        <v>2651</v>
      </c>
      <c r="S337" s="2653"/>
      <c r="T337" s="885"/>
      <c r="U337" s="885"/>
      <c r="V337" s="1126"/>
      <c r="W337"/>
      <c r="X337" s="417"/>
      <c r="Y337"/>
      <c r="Z337"/>
    </row>
    <row r="338" spans="1:30" s="188" customFormat="1" ht="27.95" customHeight="1" x14ac:dyDescent="0.25">
      <c r="A338"/>
      <c r="B338" s="184"/>
      <c r="C338" s="2"/>
      <c r="D338" s="2"/>
      <c r="E338" s="184"/>
      <c r="F338" s="184"/>
      <c r="G338" s="184"/>
      <c r="H338" s="184"/>
      <c r="I338" s="184"/>
      <c r="J338" s="2"/>
      <c r="Q338" s="2679" t="s">
        <v>3578</v>
      </c>
      <c r="R338" s="2680"/>
      <c r="S338" s="2681"/>
      <c r="T338" s="146"/>
      <c r="U338" s="146"/>
      <c r="V338" s="117"/>
      <c r="W338"/>
      <c r="X338" s="146"/>
      <c r="Y338"/>
      <c r="Z338"/>
      <c r="AC338" s="2651"/>
      <c r="AD338" s="2651"/>
    </row>
    <row r="339" spans="1:30" x14ac:dyDescent="0.25">
      <c r="T339" s="871"/>
      <c r="U339" s="871"/>
      <c r="V339" s="1124"/>
      <c r="X339" s="417"/>
    </row>
    <row r="340" spans="1:30" x14ac:dyDescent="0.25">
      <c r="V340" s="1124"/>
    </row>
    <row r="341" spans="1:30" x14ac:dyDescent="0.25">
      <c r="B341" s="182"/>
      <c r="C341" s="182"/>
      <c r="D341" s="182"/>
      <c r="E341" s="182"/>
      <c r="F341" s="182"/>
      <c r="G341" s="182"/>
      <c r="H341" s="182"/>
      <c r="I341" s="182"/>
      <c r="J341" s="182"/>
      <c r="K341" s="182"/>
      <c r="L341" s="182"/>
      <c r="M341" s="182"/>
      <c r="N341" s="182"/>
      <c r="O341" s="182"/>
      <c r="P341" s="182"/>
      <c r="Q341" s="182"/>
      <c r="R341" s="182"/>
      <c r="S341" s="182"/>
      <c r="T341" s="182"/>
      <c r="U341" s="182"/>
      <c r="V341" s="1125"/>
    </row>
    <row r="342" spans="1:30" ht="25.5" x14ac:dyDescent="0.25">
      <c r="B342" s="774" t="s">
        <v>2346</v>
      </c>
      <c r="C342" s="184"/>
      <c r="D342" s="184"/>
      <c r="E342" s="184"/>
      <c r="F342" s="184"/>
      <c r="G342" s="184"/>
      <c r="H342" s="184"/>
      <c r="I342" s="184"/>
      <c r="J342" s="184"/>
      <c r="K342" s="184"/>
      <c r="L342" s="184"/>
      <c r="T342" s="178"/>
      <c r="V342" s="1124"/>
    </row>
    <row r="343" spans="1:30" s="178" customFormat="1" ht="3" customHeight="1" x14ac:dyDescent="0.25">
      <c r="A343"/>
      <c r="G343" s="183"/>
      <c r="H343" s="185"/>
      <c r="I343" s="183"/>
      <c r="V343" s="526"/>
      <c r="W343"/>
      <c r="X343"/>
      <c r="Y343"/>
      <c r="Z343"/>
    </row>
    <row r="344" spans="1:30" s="188" customFormat="1" ht="27.95" customHeight="1" x14ac:dyDescent="0.25">
      <c r="A344"/>
      <c r="B344" s="2656" t="s">
        <v>2361</v>
      </c>
      <c r="C344" s="2657"/>
      <c r="D344" s="2657"/>
      <c r="E344" s="2657"/>
      <c r="F344" s="2657"/>
      <c r="G344" s="2657"/>
      <c r="H344" s="2657"/>
      <c r="I344" s="2657"/>
      <c r="J344" s="2657"/>
      <c r="K344" s="2657"/>
      <c r="L344" s="2657"/>
      <c r="M344" s="2657"/>
      <c r="N344" s="2657"/>
      <c r="O344" s="2657"/>
      <c r="P344" s="2657"/>
      <c r="Q344" s="2657"/>
      <c r="R344" s="2658"/>
      <c r="S344"/>
      <c r="V344" s="1129">
        <v>24</v>
      </c>
      <c r="W344"/>
      <c r="X344"/>
      <c r="Y344"/>
      <c r="Z344"/>
    </row>
    <row r="345" spans="1:30" s="188" customFormat="1" ht="27.95" customHeight="1" x14ac:dyDescent="0.25">
      <c r="A345"/>
      <c r="B345" s="2656" t="s">
        <v>2629</v>
      </c>
      <c r="C345" s="2657"/>
      <c r="D345" s="2657"/>
      <c r="E345" s="2657"/>
      <c r="F345" s="2657"/>
      <c r="G345" s="2657"/>
      <c r="H345" s="2657"/>
      <c r="I345" s="2657"/>
      <c r="J345" s="2657"/>
      <c r="K345" s="2658"/>
      <c r="L345" s="872"/>
      <c r="M345" s="872"/>
      <c r="N345" s="872"/>
      <c r="O345" s="872"/>
      <c r="P345" s="2703"/>
      <c r="Q345" s="2703"/>
      <c r="R345" s="2703"/>
      <c r="S345"/>
      <c r="V345" s="1126"/>
      <c r="W345"/>
      <c r="X345"/>
      <c r="Y345"/>
      <c r="Z345"/>
    </row>
    <row r="346" spans="1:30" s="188" customFormat="1" ht="27.95" customHeight="1" x14ac:dyDescent="0.25">
      <c r="A346"/>
      <c r="B346" s="2659" t="s">
        <v>2654</v>
      </c>
      <c r="C346" s="2695"/>
      <c r="D346" s="2695"/>
      <c r="E346" s="2695"/>
      <c r="F346" s="2695"/>
      <c r="G346" s="2695"/>
      <c r="H346" s="2695"/>
      <c r="I346" s="2695"/>
      <c r="J346" s="2696"/>
      <c r="K346" s="73"/>
      <c r="L346" s="146"/>
      <c r="M346" s="146"/>
      <c r="N346" s="146"/>
      <c r="O346" s="146"/>
      <c r="P346" s="2"/>
      <c r="Q346" s="2"/>
      <c r="R346" s="2"/>
      <c r="S346"/>
      <c r="V346" s="1126"/>
      <c r="W346"/>
      <c r="X346"/>
      <c r="Y346"/>
      <c r="Z346"/>
    </row>
    <row r="347" spans="1:30" s="188" customFormat="1" ht="40.5" customHeight="1" x14ac:dyDescent="0.25">
      <c r="A347"/>
      <c r="B347" s="2656" t="s">
        <v>3072</v>
      </c>
      <c r="C347" s="2697"/>
      <c r="D347" s="2697"/>
      <c r="E347" s="2697"/>
      <c r="F347" s="2697"/>
      <c r="G347" s="2698"/>
      <c r="H347" s="1067" t="s">
        <v>3055</v>
      </c>
      <c r="I347" s="1067" t="s">
        <v>3056</v>
      </c>
      <c r="J347" s="1067" t="s">
        <v>3057</v>
      </c>
      <c r="K347" s="869"/>
      <c r="L347" s="184"/>
      <c r="M347" s="184"/>
      <c r="N347" s="184"/>
      <c r="O347" s="184"/>
      <c r="P347" s="184"/>
      <c r="Q347" s="184"/>
      <c r="R347" s="184"/>
      <c r="S347"/>
      <c r="V347" s="1126"/>
      <c r="W347"/>
      <c r="X347"/>
      <c r="Y347"/>
      <c r="Z347"/>
    </row>
    <row r="348" spans="1:30" s="188" customFormat="1" ht="14.1" customHeight="1" x14ac:dyDescent="0.25">
      <c r="A348"/>
      <c r="B348" s="184"/>
      <c r="C348" s="184"/>
      <c r="D348" s="184"/>
      <c r="E348" s="184"/>
      <c r="F348" s="184"/>
      <c r="G348" s="184"/>
      <c r="H348" s="184"/>
      <c r="I348" s="184"/>
      <c r="J348" s="184"/>
      <c r="K348" s="2704"/>
      <c r="L348" s="2705"/>
      <c r="M348" s="870"/>
      <c r="N348" s="184"/>
      <c r="O348" s="184"/>
      <c r="P348" s="184"/>
      <c r="Q348" s="184"/>
      <c r="R348" s="2"/>
      <c r="S348"/>
      <c r="V348" s="1126"/>
      <c r="W348"/>
      <c r="X348"/>
      <c r="Y348"/>
      <c r="Z348"/>
    </row>
    <row r="349" spans="1:30" s="188" customFormat="1" ht="27.95" customHeight="1" x14ac:dyDescent="0.25">
      <c r="A349"/>
      <c r="B349" s="2699" t="s">
        <v>3263</v>
      </c>
      <c r="C349" s="2700"/>
      <c r="D349" s="2700"/>
      <c r="E349" s="2700"/>
      <c r="F349" s="2701"/>
      <c r="G349" s="184"/>
      <c r="H349" s="184"/>
      <c r="I349" s="184"/>
      <c r="J349" s="184"/>
      <c r="K349" s="73"/>
      <c r="L349" s="871"/>
      <c r="M349" s="870"/>
      <c r="N349" s="184"/>
      <c r="O349" s="184"/>
      <c r="P349" s="184"/>
      <c r="Q349" s="184"/>
      <c r="R349" s="2"/>
      <c r="S349"/>
      <c r="V349" s="1126"/>
      <c r="W349"/>
      <c r="X349"/>
      <c r="Y349"/>
      <c r="Z349"/>
    </row>
    <row r="350" spans="1:30" s="188" customFormat="1" ht="27.95" customHeight="1" x14ac:dyDescent="0.25">
      <c r="A350"/>
      <c r="B350" s="2679" t="s">
        <v>3577</v>
      </c>
      <c r="C350" s="2680"/>
      <c r="D350" s="2680"/>
      <c r="E350" s="2680"/>
      <c r="F350" s="2680"/>
      <c r="G350" s="2681"/>
      <c r="H350" s="184"/>
      <c r="I350" s="184"/>
      <c r="J350" s="184"/>
      <c r="K350" s="2704"/>
      <c r="L350" s="2705"/>
      <c r="M350" s="2705"/>
      <c r="N350" s="2"/>
      <c r="O350" s="184"/>
      <c r="P350" s="184"/>
      <c r="Q350" s="184"/>
      <c r="R350" s="184"/>
      <c r="S350"/>
      <c r="V350" s="1126"/>
      <c r="W350"/>
      <c r="X350"/>
      <c r="Y350"/>
      <c r="Z350"/>
    </row>
    <row r="351" spans="1:30" x14ac:dyDescent="0.25">
      <c r="V351" s="1124"/>
    </row>
    <row r="352" spans="1:30" x14ac:dyDescent="0.25">
      <c r="V352" s="1124"/>
    </row>
    <row r="353" spans="1:26" x14ac:dyDescent="0.25">
      <c r="V353" s="1124"/>
    </row>
    <row r="354" spans="1:26" x14ac:dyDescent="0.25">
      <c r="V354" s="1124"/>
    </row>
    <row r="355" spans="1:26" x14ac:dyDescent="0.25">
      <c r="V355" s="1124"/>
    </row>
    <row r="356" spans="1:26" x14ac:dyDescent="0.25">
      <c r="V356" s="1124"/>
    </row>
    <row r="357" spans="1:26" x14ac:dyDescent="0.25">
      <c r="V357" s="1124"/>
    </row>
    <row r="358" spans="1:26" x14ac:dyDescent="0.25">
      <c r="V358" s="1124"/>
    </row>
    <row r="359" spans="1:26" x14ac:dyDescent="0.25">
      <c r="V359" s="1124"/>
    </row>
    <row r="360" spans="1:26" x14ac:dyDescent="0.25">
      <c r="B360" s="182"/>
      <c r="C360" s="182"/>
      <c r="D360" s="182"/>
      <c r="E360" s="182"/>
      <c r="F360" s="182"/>
      <c r="G360" s="182"/>
      <c r="H360" s="182"/>
      <c r="I360" s="182"/>
      <c r="J360" s="182"/>
      <c r="K360" s="182"/>
      <c r="L360" s="182"/>
      <c r="M360" s="182"/>
      <c r="N360" s="182"/>
      <c r="O360" s="182"/>
      <c r="P360" s="182"/>
      <c r="Q360" s="182"/>
      <c r="R360" s="182"/>
      <c r="S360" s="182"/>
      <c r="T360" s="182"/>
      <c r="U360" s="182"/>
      <c r="V360" s="1125"/>
    </row>
    <row r="361" spans="1:26" ht="25.5" x14ac:dyDescent="0.25">
      <c r="B361" s="746" t="s">
        <v>2345</v>
      </c>
      <c r="C361" s="184"/>
      <c r="D361" s="184"/>
      <c r="E361" s="184"/>
      <c r="F361" s="184"/>
      <c r="G361" s="184"/>
      <c r="H361" s="184"/>
      <c r="I361" s="184"/>
      <c r="J361" s="184"/>
      <c r="K361" s="184"/>
      <c r="L361" s="184"/>
      <c r="T361" s="178"/>
      <c r="V361" s="1124"/>
    </row>
    <row r="362" spans="1:26" s="178" customFormat="1" ht="3" customHeight="1" x14ac:dyDescent="0.25">
      <c r="A362"/>
      <c r="B362" s="64"/>
      <c r="C362" s="64"/>
      <c r="D362" s="64"/>
      <c r="E362" s="64"/>
      <c r="F362" s="64"/>
      <c r="G362" s="184"/>
      <c r="H362" s="184"/>
      <c r="I362" s="184"/>
      <c r="J362" s="64"/>
      <c r="K362" s="64"/>
      <c r="L362" s="64"/>
      <c r="M362" s="64"/>
      <c r="N362" s="64"/>
      <c r="O362" s="64"/>
      <c r="P362" s="64"/>
      <c r="Q362" s="64"/>
      <c r="R362" s="64"/>
      <c r="S362" s="64"/>
      <c r="V362" s="526"/>
      <c r="W362"/>
      <c r="X362"/>
      <c r="Y362"/>
      <c r="Z362"/>
    </row>
    <row r="363" spans="1:26" s="188" customFormat="1" ht="27.95" customHeight="1" x14ac:dyDescent="0.25">
      <c r="A363"/>
      <c r="B363" s="2654" t="s">
        <v>2422</v>
      </c>
      <c r="C363" s="2654"/>
      <c r="D363" s="2654"/>
      <c r="E363" s="2654"/>
      <c r="F363" s="2654"/>
      <c r="G363" s="2654"/>
      <c r="H363" s="2654"/>
      <c r="I363" s="2654"/>
      <c r="J363" s="2654"/>
      <c r="K363" s="2654"/>
      <c r="L363" s="2654"/>
      <c r="M363" s="2654"/>
      <c r="N363" s="2654"/>
      <c r="O363" s="2654"/>
      <c r="P363" s="2654"/>
      <c r="Q363" s="2654"/>
      <c r="R363" s="2654"/>
      <c r="S363" s="2654"/>
      <c r="V363" s="1129">
        <v>25</v>
      </c>
      <c r="W363"/>
      <c r="X363"/>
      <c r="Y363"/>
      <c r="Z363"/>
    </row>
    <row r="364" spans="1:26" s="188" customFormat="1" ht="27.95" customHeight="1" x14ac:dyDescent="0.25">
      <c r="A364"/>
      <c r="B364" s="1889" t="s">
        <v>2405</v>
      </c>
      <c r="C364" s="1889"/>
      <c r="D364" s="1889"/>
      <c r="E364" s="1889"/>
      <c r="F364" s="1889"/>
      <c r="G364" s="1889"/>
      <c r="H364" s="1889"/>
      <c r="I364" s="1889"/>
      <c r="J364" s="1889"/>
      <c r="K364" s="1889"/>
      <c r="L364" s="1889"/>
      <c r="M364" s="1889"/>
      <c r="N364" s="1889"/>
      <c r="O364" s="1889"/>
      <c r="P364" s="1889"/>
      <c r="Q364" s="1889"/>
      <c r="R364" s="1889"/>
      <c r="S364" s="175" t="s">
        <v>2406</v>
      </c>
      <c r="V364" s="1126"/>
      <c r="W364"/>
      <c r="X364"/>
      <c r="Y364"/>
      <c r="Z364"/>
    </row>
    <row r="365" spans="1:26" s="188" customFormat="1" ht="14.1" customHeight="1" x14ac:dyDescent="0.25">
      <c r="A365"/>
      <c r="B365" s="184"/>
      <c r="C365" s="184"/>
      <c r="D365" s="184"/>
      <c r="E365" s="184"/>
      <c r="F365" s="184"/>
      <c r="G365" s="184"/>
      <c r="H365" s="184"/>
      <c r="I365" s="184"/>
      <c r="J365" s="184"/>
      <c r="K365" s="184"/>
      <c r="L365" s="184"/>
      <c r="M365" s="184"/>
      <c r="N365" s="184"/>
      <c r="O365" s="184"/>
      <c r="P365" s="184"/>
      <c r="Q365" s="184"/>
      <c r="R365" s="184"/>
      <c r="S365" s="184"/>
      <c r="V365" s="1126"/>
      <c r="W365"/>
      <c r="X365"/>
      <c r="Y365"/>
      <c r="Z365"/>
    </row>
    <row r="366" spans="1:26" s="188" customFormat="1" ht="27.95" customHeight="1" x14ac:dyDescent="0.25">
      <c r="A366"/>
      <c r="B366" s="1889" t="s">
        <v>3669</v>
      </c>
      <c r="C366" s="1889"/>
      <c r="D366" s="1889"/>
      <c r="E366" s="1889"/>
      <c r="F366" s="1889"/>
      <c r="G366" s="2775" t="s">
        <v>1265</v>
      </c>
      <c r="H366" s="2776"/>
      <c r="I366" s="2776"/>
      <c r="J366" s="2776"/>
      <c r="K366" s="2776"/>
      <c r="L366" s="2776"/>
      <c r="M366" s="2776"/>
      <c r="N366" s="2776"/>
      <c r="O366" s="2776"/>
      <c r="P366" s="2777"/>
      <c r="Q366" s="2706" t="s">
        <v>3670</v>
      </c>
      <c r="R366" s="2707"/>
      <c r="S366" s="2708"/>
      <c r="V366" s="1126"/>
      <c r="W366"/>
      <c r="X366"/>
      <c r="Y366"/>
      <c r="Z366"/>
    </row>
    <row r="367" spans="1:26" s="188" customFormat="1" ht="27.95" customHeight="1" x14ac:dyDescent="0.25">
      <c r="A367"/>
      <c r="B367" s="1889" t="s">
        <v>2423</v>
      </c>
      <c r="C367" s="1889"/>
      <c r="D367" s="1889"/>
      <c r="E367" s="1889"/>
      <c r="F367" s="2"/>
      <c r="G367" s="2"/>
      <c r="H367" s="2"/>
      <c r="I367" s="2"/>
      <c r="J367" s="2"/>
      <c r="K367" s="2"/>
      <c r="L367" s="2"/>
      <c r="M367" s="2"/>
      <c r="N367" s="2"/>
      <c r="O367" s="2"/>
      <c r="P367" s="2"/>
      <c r="Q367" s="2"/>
      <c r="R367" s="2"/>
      <c r="S367" s="184"/>
      <c r="V367" s="1126"/>
      <c r="W367"/>
      <c r="X367"/>
      <c r="Y367"/>
      <c r="Z367"/>
    </row>
    <row r="368" spans="1:26" s="188" customFormat="1" ht="14.1" customHeight="1" x14ac:dyDescent="0.25">
      <c r="A368"/>
      <c r="B368" s="184"/>
      <c r="C368" s="184"/>
      <c r="D368" s="184"/>
      <c r="E368" s="184"/>
      <c r="F368" s="184"/>
      <c r="G368" s="184"/>
      <c r="H368" s="184"/>
      <c r="I368" s="184"/>
      <c r="J368" s="184"/>
      <c r="K368" s="184"/>
      <c r="L368" s="184"/>
      <c r="M368" s="184"/>
      <c r="N368" s="184"/>
      <c r="O368" s="184"/>
      <c r="P368" s="184"/>
      <c r="Q368" s="184"/>
      <c r="R368" s="184"/>
      <c r="S368" s="184"/>
      <c r="V368" s="1126"/>
      <c r="W368"/>
      <c r="X368"/>
      <c r="Y368"/>
      <c r="Z368"/>
    </row>
    <row r="369" spans="1:26" s="188" customFormat="1" ht="27.95" customHeight="1" x14ac:dyDescent="0.25">
      <c r="A369"/>
      <c r="B369" s="2702" t="s">
        <v>2424</v>
      </c>
      <c r="C369" s="2702"/>
      <c r="D369" s="2702"/>
      <c r="E369" s="184"/>
      <c r="F369" s="184"/>
      <c r="G369" s="184"/>
      <c r="H369" s="2"/>
      <c r="I369" s="2"/>
      <c r="J369" s="2"/>
      <c r="K369" s="2"/>
      <c r="L369" s="2"/>
      <c r="M369" s="2"/>
      <c r="N369" s="2"/>
      <c r="O369" s="184"/>
      <c r="P369" s="184"/>
      <c r="Q369" s="184"/>
      <c r="R369" s="184"/>
      <c r="S369" s="184"/>
      <c r="V369" s="1126"/>
      <c r="W369"/>
      <c r="X369"/>
      <c r="Y369"/>
      <c r="Z369"/>
    </row>
    <row r="370" spans="1:26" s="188" customFormat="1" ht="27.95" customHeight="1" x14ac:dyDescent="0.25">
      <c r="A370"/>
      <c r="B370" s="2679" t="s">
        <v>3576</v>
      </c>
      <c r="C370" s="2680"/>
      <c r="D370" s="2680"/>
      <c r="E370" s="2681"/>
      <c r="F370" s="10"/>
      <c r="G370" s="184"/>
      <c r="H370" s="2"/>
      <c r="I370" s="2"/>
      <c r="J370" s="2"/>
      <c r="K370" s="2"/>
      <c r="L370" s="2"/>
      <c r="M370" s="2"/>
      <c r="N370" s="2"/>
      <c r="O370" s="2"/>
      <c r="P370" s="2"/>
      <c r="Q370" s="2"/>
      <c r="R370" s="2"/>
      <c r="S370" s="2"/>
      <c r="V370" s="1126"/>
      <c r="W370"/>
      <c r="X370"/>
      <c r="Y370"/>
      <c r="Z370"/>
    </row>
    <row r="371" spans="1:26" x14ac:dyDescent="0.25">
      <c r="V371" s="1124"/>
    </row>
    <row r="372" spans="1:26" x14ac:dyDescent="0.25">
      <c r="V372" s="1124"/>
    </row>
    <row r="373" spans="1:26" s="178" customFormat="1" ht="3" customHeight="1" x14ac:dyDescent="0.25">
      <c r="A373"/>
      <c r="G373" s="183"/>
      <c r="H373" s="185"/>
      <c r="I373" s="183"/>
      <c r="V373" s="526"/>
      <c r="W373"/>
      <c r="X373"/>
      <c r="Y373"/>
      <c r="Z373"/>
    </row>
    <row r="374" spans="1:26" x14ac:dyDescent="0.25">
      <c r="B374" s="182"/>
      <c r="C374" s="182"/>
      <c r="D374" s="182"/>
      <c r="E374" s="182"/>
      <c r="F374" s="182"/>
      <c r="G374" s="182"/>
      <c r="H374" s="182"/>
      <c r="I374" s="182"/>
      <c r="J374" s="182"/>
      <c r="K374" s="182"/>
      <c r="L374" s="182"/>
      <c r="M374" s="182"/>
      <c r="N374" s="182"/>
      <c r="O374" s="182"/>
      <c r="P374" s="182"/>
      <c r="Q374" s="182"/>
      <c r="R374" s="182"/>
      <c r="S374" s="182"/>
      <c r="T374" s="182"/>
      <c r="U374" s="182"/>
      <c r="V374" s="1125"/>
    </row>
    <row r="375" spans="1:26" ht="25.5" x14ac:dyDescent="0.25">
      <c r="B375" s="746" t="s">
        <v>2345</v>
      </c>
      <c r="C375" s="184"/>
      <c r="D375" s="184"/>
      <c r="E375" s="184"/>
      <c r="F375" s="184"/>
      <c r="G375" s="184"/>
      <c r="H375" s="184"/>
      <c r="I375" s="184"/>
      <c r="J375" s="184"/>
      <c r="K375" s="184"/>
      <c r="L375" s="184"/>
      <c r="T375" s="178"/>
      <c r="V375" s="1124"/>
    </row>
    <row r="376" spans="1:26" s="178" customFormat="1" ht="3" customHeight="1" x14ac:dyDescent="0.25">
      <c r="A376"/>
      <c r="G376" s="183"/>
      <c r="H376" s="185"/>
      <c r="I376" s="183"/>
      <c r="V376" s="526"/>
      <c r="W376"/>
      <c r="X376"/>
      <c r="Y376"/>
      <c r="Z376"/>
    </row>
    <row r="377" spans="1:26" s="188" customFormat="1" ht="27.95" customHeight="1" x14ac:dyDescent="0.25">
      <c r="A377"/>
      <c r="B377" s="2654" t="s">
        <v>2409</v>
      </c>
      <c r="C377" s="2654"/>
      <c r="D377" s="2654"/>
      <c r="E377" s="2654"/>
      <c r="F377" s="2654"/>
      <c r="G377" s="2654"/>
      <c r="H377" s="2654"/>
      <c r="I377" s="2654"/>
      <c r="J377" s="2654"/>
      <c r="K377" s="2654"/>
      <c r="L377" s="2654"/>
      <c r="M377" s="2654"/>
      <c r="N377" s="2654"/>
      <c r="O377" s="2654"/>
      <c r="P377" s="2654"/>
      <c r="Q377" s="2654"/>
      <c r="R377" s="2654"/>
      <c r="S377" s="2654"/>
      <c r="V377" s="1129">
        <v>26</v>
      </c>
      <c r="W377"/>
      <c r="X377"/>
      <c r="Y377"/>
      <c r="Z377"/>
    </row>
    <row r="378" spans="1:26" s="188" customFormat="1" ht="27.95" customHeight="1" x14ac:dyDescent="0.25">
      <c r="A378"/>
      <c r="B378" s="972"/>
      <c r="C378" s="2692" t="s">
        <v>2983</v>
      </c>
      <c r="D378" s="2693"/>
      <c r="E378" s="2693"/>
      <c r="F378" s="2693"/>
      <c r="G378" s="2693"/>
      <c r="H378" s="2693"/>
      <c r="I378" s="2693"/>
      <c r="J378" s="2693"/>
      <c r="K378" s="2693"/>
      <c r="L378" s="2693"/>
      <c r="M378" s="2693"/>
      <c r="N378" s="2693"/>
      <c r="O378" s="2693"/>
      <c r="P378" s="2693"/>
      <c r="Q378" s="2693"/>
      <c r="R378" s="2693"/>
      <c r="S378" s="2694"/>
      <c r="V378" s="1129"/>
      <c r="W378"/>
      <c r="X378"/>
      <c r="Y378"/>
      <c r="Z378"/>
    </row>
    <row r="379" spans="1:26" s="188" customFormat="1" ht="27.95" customHeight="1" x14ac:dyDescent="0.25">
      <c r="A379"/>
      <c r="B379" s="389"/>
      <c r="C379" s="389"/>
      <c r="D379" s="389"/>
      <c r="E379" s="389"/>
      <c r="F379" s="389"/>
      <c r="G379" s="389"/>
      <c r="H379" s="389"/>
      <c r="I379" s="389"/>
      <c r="J379" s="389"/>
      <c r="K379" s="389"/>
      <c r="L379" s="389"/>
      <c r="M379" s="389"/>
      <c r="N379" s="389"/>
      <c r="O379" s="389"/>
      <c r="P379" s="389"/>
      <c r="Q379" s="389"/>
      <c r="R379" s="389"/>
      <c r="S379" s="389"/>
      <c r="V379" s="1129"/>
      <c r="W379"/>
      <c r="X379"/>
      <c r="Y379"/>
      <c r="Z379"/>
    </row>
    <row r="380" spans="1:26" s="188" customFormat="1" ht="27.95" customHeight="1" x14ac:dyDescent="0.25">
      <c r="A380"/>
      <c r="B380" s="184"/>
      <c r="C380" s="2685" t="s">
        <v>3575</v>
      </c>
      <c r="D380" s="2686"/>
      <c r="E380" s="2686"/>
      <c r="F380" s="2686"/>
      <c r="G380" s="2686"/>
      <c r="H380" s="2686"/>
      <c r="I380" s="2686"/>
      <c r="J380" s="2686"/>
      <c r="K380" s="2686"/>
      <c r="L380" s="2686"/>
      <c r="M380" s="2686"/>
      <c r="N380" s="2686"/>
      <c r="O380" s="2686"/>
      <c r="P380" s="2686"/>
      <c r="Q380" s="2686"/>
      <c r="R380" s="2686"/>
      <c r="S380" s="2687"/>
      <c r="V380" s="1126"/>
      <c r="W380"/>
      <c r="X380"/>
      <c r="Y380"/>
      <c r="Z380"/>
    </row>
    <row r="381" spans="1:26" s="188" customFormat="1" ht="27.75" customHeight="1" x14ac:dyDescent="0.25">
      <c r="A381"/>
      <c r="B381" s="2689" t="s">
        <v>3574</v>
      </c>
      <c r="C381" s="2690"/>
      <c r="D381" s="2690"/>
      <c r="E381" s="2690"/>
      <c r="F381" s="2690"/>
      <c r="G381" s="2690"/>
      <c r="H381" s="2690"/>
      <c r="I381" s="2690"/>
      <c r="J381" s="2690"/>
      <c r="K381" s="2690"/>
      <c r="L381" s="2690"/>
      <c r="M381" s="2690"/>
      <c r="N381" s="2690"/>
      <c r="O381" s="2690"/>
      <c r="P381" s="2690"/>
      <c r="Q381" s="2690"/>
      <c r="R381" s="2690"/>
      <c r="S381" s="2691"/>
      <c r="V381" s="1126"/>
      <c r="W381"/>
      <c r="X381"/>
      <c r="Y381"/>
      <c r="Z381"/>
    </row>
    <row r="382" spans="1:26" x14ac:dyDescent="0.25">
      <c r="B382"/>
      <c r="C382"/>
      <c r="D382"/>
      <c r="E382"/>
      <c r="F382"/>
      <c r="G382"/>
      <c r="H382"/>
      <c r="I382"/>
      <c r="J382"/>
      <c r="K382"/>
      <c r="L382"/>
      <c r="M382"/>
      <c r="N382"/>
      <c r="O382"/>
      <c r="P382"/>
      <c r="Q382"/>
      <c r="R382"/>
      <c r="S382"/>
      <c r="V382" s="1124"/>
    </row>
    <row r="383" spans="1:26" x14ac:dyDescent="0.25">
      <c r="V383" s="1124"/>
    </row>
    <row r="384" spans="1:26" x14ac:dyDescent="0.25">
      <c r="B384" s="182"/>
      <c r="C384" s="182"/>
      <c r="D384" s="182"/>
      <c r="E384" s="182"/>
      <c r="F384" s="182"/>
      <c r="G384" s="182"/>
      <c r="H384" s="182"/>
      <c r="I384" s="182"/>
      <c r="J384" s="182"/>
      <c r="K384" s="182"/>
      <c r="L384" s="182"/>
      <c r="M384" s="182"/>
      <c r="N384" s="182"/>
      <c r="O384" s="182"/>
      <c r="P384" s="182"/>
      <c r="Q384" s="182"/>
      <c r="R384" s="182"/>
      <c r="S384" s="182"/>
      <c r="T384" s="182"/>
      <c r="U384" s="182"/>
      <c r="V384" s="1125"/>
    </row>
    <row r="385" spans="1:26" ht="25.5" x14ac:dyDescent="0.25">
      <c r="B385" s="746" t="s">
        <v>2345</v>
      </c>
      <c r="C385" s="184"/>
      <c r="D385" s="184"/>
      <c r="E385" s="184"/>
      <c r="F385" s="184"/>
      <c r="G385" s="184"/>
      <c r="H385" s="184"/>
      <c r="I385" s="184"/>
      <c r="J385" s="184"/>
      <c r="K385" s="184"/>
      <c r="L385" s="184"/>
      <c r="T385" s="178"/>
      <c r="V385" s="1124"/>
    </row>
    <row r="386" spans="1:26" s="178" customFormat="1" ht="3" customHeight="1" x14ac:dyDescent="0.25">
      <c r="A386"/>
      <c r="G386" s="183"/>
      <c r="H386" s="185"/>
      <c r="I386" s="183"/>
      <c r="V386" s="526"/>
      <c r="W386"/>
      <c r="X386"/>
      <c r="Y386"/>
      <c r="Z386"/>
    </row>
    <row r="387" spans="1:26" s="64" customFormat="1" ht="27.95" customHeight="1" x14ac:dyDescent="0.25">
      <c r="A387"/>
      <c r="B387" s="1889" t="s">
        <v>2405</v>
      </c>
      <c r="C387" s="1889"/>
      <c r="D387" s="1889"/>
      <c r="E387" s="1889"/>
      <c r="F387" s="1889"/>
      <c r="G387" s="1889"/>
      <c r="H387" s="1889"/>
      <c r="I387" s="1889"/>
      <c r="J387" s="1889"/>
      <c r="K387" s="1889"/>
      <c r="L387" s="1889"/>
      <c r="M387" s="1889"/>
      <c r="N387" s="1889"/>
      <c r="O387" s="1889"/>
      <c r="P387" s="1889"/>
      <c r="Q387" s="1889"/>
      <c r="R387" s="2688" t="s">
        <v>2406</v>
      </c>
      <c r="S387" s="1810"/>
      <c r="V387" s="1129">
        <v>27</v>
      </c>
      <c r="W387"/>
      <c r="X387"/>
      <c r="Y387"/>
      <c r="Z387"/>
    </row>
    <row r="388" spans="1:26" s="64" customFormat="1" ht="27.95" customHeight="1" x14ac:dyDescent="0.25">
      <c r="A388"/>
      <c r="B388" s="2761" t="s">
        <v>1264</v>
      </c>
      <c r="C388" s="2761"/>
      <c r="D388" s="2761"/>
      <c r="E388" s="2761"/>
      <c r="F388" s="2761"/>
      <c r="G388" s="2656" t="s">
        <v>1265</v>
      </c>
      <c r="H388" s="2657"/>
      <c r="I388" s="2657"/>
      <c r="J388" s="2657"/>
      <c r="K388" s="2657"/>
      <c r="L388" s="2657"/>
      <c r="M388" s="2657"/>
      <c r="N388" s="2657"/>
      <c r="O388" s="2657"/>
      <c r="P388" s="2657"/>
      <c r="Q388" s="2658"/>
      <c r="R388" s="184"/>
      <c r="S388" s="184"/>
      <c r="V388" s="106"/>
      <c r="W388"/>
      <c r="X388"/>
      <c r="Y388"/>
      <c r="Z388"/>
    </row>
    <row r="389" spans="1:26" s="64" customFormat="1" ht="27.95" customHeight="1" x14ac:dyDescent="0.25">
      <c r="A389"/>
      <c r="B389" s="2"/>
      <c r="C389" s="2656" t="s">
        <v>2425</v>
      </c>
      <c r="D389" s="2657"/>
      <c r="E389" s="2657"/>
      <c r="F389" s="2657"/>
      <c r="G389" s="2657"/>
      <c r="H389" s="2657"/>
      <c r="I389" s="2657"/>
      <c r="J389" s="2657"/>
      <c r="K389" s="2657"/>
      <c r="L389" s="2657"/>
      <c r="M389" s="2657"/>
      <c r="N389" s="2657"/>
      <c r="O389" s="2657"/>
      <c r="P389" s="2658"/>
      <c r="Q389" s="2"/>
      <c r="R389" s="184"/>
      <c r="S389" s="184"/>
      <c r="V389" s="106"/>
      <c r="W389"/>
      <c r="X389"/>
      <c r="Y389"/>
      <c r="Z389"/>
    </row>
    <row r="390" spans="1:26" s="64" customFormat="1" ht="14.1" customHeight="1" x14ac:dyDescent="0.25">
      <c r="A390"/>
      <c r="B390" s="2"/>
      <c r="Q390" s="2"/>
      <c r="R390" s="184"/>
      <c r="S390" s="184"/>
      <c r="V390" s="106"/>
      <c r="W390"/>
      <c r="X390"/>
      <c r="Y390"/>
      <c r="Z390"/>
    </row>
    <row r="391" spans="1:26" s="64" customFormat="1" ht="27.95" customHeight="1" x14ac:dyDescent="0.25">
      <c r="A391"/>
      <c r="B391" s="184"/>
      <c r="C391" s="2"/>
      <c r="D391" s="184"/>
      <c r="E391" s="184"/>
      <c r="F391" s="2702" t="s">
        <v>2426</v>
      </c>
      <c r="G391" s="2702"/>
      <c r="H391" s="2702"/>
      <c r="I391" s="2702"/>
      <c r="J391" s="2702"/>
      <c r="K391" s="2702"/>
      <c r="L391" s="2702"/>
      <c r="M391" s="2"/>
      <c r="N391" s="184"/>
      <c r="O391" s="184"/>
      <c r="P391" s="184"/>
      <c r="Q391" s="184"/>
      <c r="R391" s="184"/>
      <c r="S391" s="184"/>
      <c r="V391" s="106"/>
      <c r="W391"/>
      <c r="X391"/>
      <c r="Y391"/>
      <c r="Z391"/>
    </row>
    <row r="392" spans="1:26" s="64" customFormat="1" ht="27.95" customHeight="1" x14ac:dyDescent="0.25">
      <c r="A392"/>
      <c r="B392" s="217"/>
      <c r="C392" s="2680" t="s">
        <v>3573</v>
      </c>
      <c r="D392" s="2680"/>
      <c r="E392" s="2680"/>
      <c r="F392" s="2680"/>
      <c r="G392" s="2680"/>
      <c r="H392" s="2680"/>
      <c r="I392" s="2680"/>
      <c r="J392" s="2680"/>
      <c r="K392" s="2680"/>
      <c r="L392" s="2680"/>
      <c r="M392" s="2680"/>
      <c r="N392" s="2680"/>
      <c r="O392" s="2680"/>
      <c r="P392" s="2680"/>
      <c r="Q392" s="216"/>
      <c r="R392" s="184"/>
      <c r="S392" s="184"/>
      <c r="V392" s="106"/>
      <c r="W392"/>
      <c r="X392"/>
      <c r="Y392"/>
      <c r="Z392"/>
    </row>
    <row r="393" spans="1:26" x14ac:dyDescent="0.25">
      <c r="B393" s="184"/>
      <c r="C393" s="184"/>
      <c r="D393" s="184"/>
      <c r="E393" s="184"/>
      <c r="F393" s="184"/>
      <c r="G393" s="184"/>
      <c r="H393" s="184"/>
      <c r="I393" s="184"/>
      <c r="J393" s="184"/>
      <c r="K393" s="184"/>
      <c r="L393" s="184"/>
      <c r="M393" s="184"/>
      <c r="N393" s="184"/>
      <c r="O393" s="184"/>
      <c r="P393" s="184"/>
      <c r="Q393" s="184"/>
      <c r="R393" s="184"/>
      <c r="S393" s="184"/>
      <c r="T393" s="184"/>
      <c r="U393" s="184"/>
      <c r="V393" s="1124"/>
    </row>
    <row r="394" spans="1:26" x14ac:dyDescent="0.25">
      <c r="V394" s="1124"/>
    </row>
    <row r="395" spans="1:26" x14ac:dyDescent="0.25">
      <c r="V395" s="1124"/>
    </row>
    <row r="396" spans="1:26" x14ac:dyDescent="0.25">
      <c r="B396" s="182"/>
      <c r="C396" s="182"/>
      <c r="D396" s="182"/>
      <c r="E396" s="182"/>
      <c r="F396" s="182"/>
      <c r="G396" s="182"/>
      <c r="H396" s="182"/>
      <c r="I396" s="182"/>
      <c r="J396" s="182"/>
      <c r="K396" s="182"/>
      <c r="L396" s="182"/>
      <c r="M396" s="182"/>
      <c r="N396" s="182"/>
      <c r="O396" s="182"/>
      <c r="P396" s="182"/>
      <c r="Q396" s="182"/>
      <c r="R396" s="182"/>
      <c r="S396" s="182"/>
      <c r="T396" s="182"/>
      <c r="U396" s="182"/>
      <c r="V396" s="1125"/>
    </row>
    <row r="397" spans="1:26" ht="25.5" x14ac:dyDescent="0.25">
      <c r="B397" s="746" t="s">
        <v>2345</v>
      </c>
      <c r="C397" s="184"/>
      <c r="D397" s="184"/>
      <c r="E397" s="184"/>
      <c r="F397" s="184"/>
      <c r="G397" s="184"/>
      <c r="H397" s="184"/>
      <c r="I397" s="184"/>
      <c r="J397" s="184"/>
      <c r="K397" s="184"/>
      <c r="L397" s="184"/>
      <c r="T397" s="178"/>
      <c r="V397" s="1124"/>
    </row>
    <row r="398" spans="1:26" x14ac:dyDescent="0.25">
      <c r="B398" s="178"/>
      <c r="C398" s="178"/>
      <c r="D398" s="178"/>
      <c r="E398" s="178"/>
      <c r="F398" s="178"/>
      <c r="G398" s="183"/>
      <c r="H398" s="185"/>
      <c r="I398" s="183"/>
      <c r="J398" s="178"/>
      <c r="K398" s="178"/>
      <c r="L398" s="178"/>
      <c r="M398" s="178"/>
      <c r="N398" s="178"/>
      <c r="O398" s="178"/>
      <c r="P398" s="178"/>
      <c r="Q398" s="178"/>
      <c r="R398" s="178"/>
      <c r="S398" s="178"/>
      <c r="T398" s="178"/>
      <c r="U398" s="178"/>
      <c r="V398" s="526"/>
    </row>
    <row r="399" spans="1:26" ht="27.95" customHeight="1" x14ac:dyDescent="0.25">
      <c r="B399" s="2654" t="s">
        <v>2409</v>
      </c>
      <c r="C399" s="2654"/>
      <c r="D399" s="2654"/>
      <c r="E399" s="2654"/>
      <c r="F399" s="2654"/>
      <c r="G399" s="2654"/>
      <c r="H399" s="2654"/>
      <c r="I399" s="2654"/>
      <c r="J399" s="2654"/>
      <c r="K399" s="2654"/>
      <c r="L399" s="2654"/>
      <c r="M399" s="2654"/>
      <c r="N399" s="2654"/>
      <c r="O399" s="2654"/>
      <c r="P399" s="2654"/>
      <c r="Q399" s="2654"/>
      <c r="R399" s="2654"/>
      <c r="S399" s="2654"/>
      <c r="T399" s="188"/>
      <c r="U399" s="188"/>
      <c r="V399" s="1129">
        <v>28</v>
      </c>
    </row>
    <row r="400" spans="1:26" ht="27.95" customHeight="1" x14ac:dyDescent="0.25">
      <c r="B400" s="2655" t="s">
        <v>1264</v>
      </c>
      <c r="C400" s="2655"/>
      <c r="D400" s="2655"/>
      <c r="E400" s="2655"/>
      <c r="F400" s="2655"/>
      <c r="G400" s="2655"/>
      <c r="H400" s="2655"/>
      <c r="I400" s="2655"/>
      <c r="J400" s="1889" t="s">
        <v>2427</v>
      </c>
      <c r="K400" s="1889"/>
      <c r="L400" s="1889"/>
      <c r="M400" s="1889"/>
      <c r="N400" s="1889"/>
      <c r="O400" s="1889"/>
      <c r="P400" s="1889"/>
      <c r="Q400" s="1889"/>
      <c r="R400" s="1889"/>
      <c r="S400" s="1889"/>
      <c r="T400" s="188"/>
      <c r="U400" s="188"/>
      <c r="V400" s="1126"/>
    </row>
    <row r="401" spans="2:22" ht="27.95" customHeight="1" x14ac:dyDescent="0.25">
      <c r="B401" s="2"/>
      <c r="C401" s="2723"/>
      <c r="D401" s="2774"/>
      <c r="E401" s="2774"/>
      <c r="F401" s="2774"/>
      <c r="G401" s="2774"/>
      <c r="H401" s="2722"/>
      <c r="I401" s="2"/>
      <c r="J401" s="2"/>
      <c r="K401" s="1889" t="s">
        <v>3</v>
      </c>
      <c r="L401" s="1889"/>
      <c r="M401" s="1889"/>
      <c r="N401" s="1889"/>
      <c r="O401" s="1889"/>
      <c r="P401" s="1889"/>
      <c r="Q401" s="1889"/>
      <c r="R401" s="1889"/>
      <c r="S401" s="1889"/>
      <c r="T401" s="188"/>
      <c r="U401" s="188"/>
      <c r="V401" s="1126"/>
    </row>
    <row r="402" spans="2:22" ht="27.95" customHeight="1" x14ac:dyDescent="0.25">
      <c r="B402" s="2"/>
      <c r="C402" s="2"/>
      <c r="D402" s="2"/>
      <c r="E402" s="2"/>
      <c r="F402" s="2"/>
      <c r="G402" s="2"/>
      <c r="H402" s="2"/>
      <c r="I402" s="2"/>
      <c r="J402" s="2"/>
      <c r="K402" s="2656" t="s">
        <v>2420</v>
      </c>
      <c r="L402" s="2657"/>
      <c r="M402" s="2657"/>
      <c r="N402" s="2657"/>
      <c r="O402" s="2657"/>
      <c r="P402" s="2657"/>
      <c r="Q402" s="2657"/>
      <c r="R402" s="2658"/>
      <c r="S402" s="73"/>
      <c r="T402" s="188"/>
      <c r="U402" s="188"/>
      <c r="V402" s="1126"/>
    </row>
    <row r="403" spans="2:22" ht="15" customHeight="1" x14ac:dyDescent="0.25">
      <c r="B403" s="184"/>
      <c r="C403" s="184"/>
      <c r="D403" s="184"/>
      <c r="E403" s="184"/>
      <c r="F403" s="184"/>
      <c r="G403" s="184"/>
      <c r="H403" s="184"/>
      <c r="I403" s="184"/>
      <c r="J403" s="184"/>
      <c r="K403" s="184"/>
      <c r="L403" s="184"/>
      <c r="M403" s="184"/>
      <c r="N403" s="184"/>
      <c r="O403" s="184"/>
      <c r="P403" s="184"/>
      <c r="Q403" s="184"/>
      <c r="R403" s="184"/>
      <c r="S403" s="184"/>
      <c r="T403" s="188"/>
      <c r="U403" s="188"/>
      <c r="V403" s="1126"/>
    </row>
    <row r="404" spans="2:22" ht="27.95" customHeight="1" x14ac:dyDescent="0.25">
      <c r="B404" s="184"/>
      <c r="C404" s="2"/>
      <c r="D404" s="2"/>
      <c r="E404" s="184"/>
      <c r="F404" s="184"/>
      <c r="G404" s="184"/>
      <c r="H404" s="184"/>
      <c r="I404" s="184"/>
      <c r="J404" s="184"/>
      <c r="K404" s="2674" t="s">
        <v>2421</v>
      </c>
      <c r="L404" s="2675"/>
      <c r="M404" s="2675"/>
      <c r="N404" s="2675"/>
      <c r="O404" s="2721"/>
      <c r="P404" s="184"/>
      <c r="Q404" s="184"/>
      <c r="R404" s="184"/>
      <c r="S404" s="184"/>
      <c r="T404" s="188"/>
      <c r="U404" s="188"/>
      <c r="V404" s="1126"/>
    </row>
    <row r="405" spans="2:22" ht="27.95" customHeight="1" x14ac:dyDescent="0.25">
      <c r="B405" s="184"/>
      <c r="C405" s="2"/>
      <c r="D405" s="2"/>
      <c r="E405" s="184"/>
      <c r="F405" s="184"/>
      <c r="G405" s="184"/>
      <c r="H405" s="184"/>
      <c r="I405" s="184"/>
      <c r="J405" s="2"/>
      <c r="K405" s="2649" t="s">
        <v>3672</v>
      </c>
      <c r="L405" s="2650"/>
      <c r="M405" s="2650"/>
      <c r="N405" s="2650"/>
      <c r="O405" s="2650"/>
      <c r="P405" s="2650"/>
      <c r="Q405" s="2650"/>
      <c r="R405" s="2663"/>
      <c r="S405" s="184"/>
      <c r="T405" s="188"/>
      <c r="U405" s="188"/>
      <c r="V405" s="1126"/>
    </row>
    <row r="406" spans="2:22" x14ac:dyDescent="0.25">
      <c r="V406" s="1124"/>
    </row>
    <row r="407" spans="2:22" ht="27.95" customHeight="1" x14ac:dyDescent="0.25">
      <c r="K407" s="2771" t="s">
        <v>2428</v>
      </c>
      <c r="L407" s="2772"/>
      <c r="M407" s="2772"/>
      <c r="N407" s="2773"/>
      <c r="V407" s="1124"/>
    </row>
    <row r="408" spans="2:22" ht="27.95" customHeight="1" x14ac:dyDescent="0.25">
      <c r="K408" s="2745" t="s">
        <v>3572</v>
      </c>
      <c r="L408" s="2746"/>
      <c r="M408" s="2746"/>
      <c r="N408" s="2746"/>
      <c r="O408" s="2747"/>
      <c r="V408" s="1124"/>
    </row>
    <row r="409" spans="2:22" x14ac:dyDescent="0.25">
      <c r="V409" s="1124"/>
    </row>
    <row r="410" spans="2:22" x14ac:dyDescent="0.25">
      <c r="V410" s="1124"/>
    </row>
    <row r="411" spans="2:22" x14ac:dyDescent="0.25">
      <c r="V411" s="1124"/>
    </row>
    <row r="412" spans="2:22" x14ac:dyDescent="0.25">
      <c r="B412" s="182"/>
      <c r="C412" s="182"/>
      <c r="D412" s="182"/>
      <c r="E412" s="182"/>
      <c r="F412" s="182"/>
      <c r="G412" s="182"/>
      <c r="H412" s="182"/>
      <c r="I412" s="182"/>
      <c r="J412" s="182"/>
      <c r="K412" s="182"/>
      <c r="L412" s="182"/>
      <c r="M412" s="182"/>
      <c r="N412" s="182"/>
      <c r="O412" s="182"/>
      <c r="P412" s="182"/>
      <c r="Q412" s="182"/>
      <c r="R412" s="182"/>
      <c r="S412" s="182"/>
      <c r="T412" s="182"/>
      <c r="U412" s="182"/>
      <c r="V412" s="1125"/>
    </row>
    <row r="413" spans="2:22" ht="25.5" x14ac:dyDescent="0.25">
      <c r="B413" s="746" t="s">
        <v>2345</v>
      </c>
      <c r="C413" s="184"/>
      <c r="D413" s="184"/>
      <c r="E413" s="184"/>
      <c r="F413" s="184"/>
      <c r="G413" s="184"/>
      <c r="H413" s="184"/>
      <c r="I413" s="184"/>
      <c r="J413" s="184"/>
      <c r="K413" s="184"/>
      <c r="L413" s="184"/>
      <c r="T413" s="178"/>
      <c r="V413" s="1124"/>
    </row>
    <row r="414" spans="2:22" x14ac:dyDescent="0.25">
      <c r="B414" s="178"/>
      <c r="C414" s="178"/>
      <c r="D414" s="178"/>
      <c r="E414" s="178"/>
      <c r="F414" s="178"/>
      <c r="G414" s="183"/>
      <c r="H414" s="185"/>
      <c r="I414" s="183"/>
      <c r="J414" s="178"/>
      <c r="K414" s="178"/>
      <c r="L414" s="178"/>
      <c r="M414" s="178"/>
      <c r="N414" s="178"/>
      <c r="O414" s="178"/>
      <c r="P414" s="178"/>
      <c r="Q414" s="178"/>
      <c r="R414" s="178"/>
      <c r="S414" s="178"/>
      <c r="T414" s="178"/>
      <c r="U414" s="178"/>
      <c r="V414" s="526"/>
    </row>
    <row r="415" spans="2:22" ht="65.25" customHeight="1" x14ac:dyDescent="0.25">
      <c r="B415" s="2654" t="s">
        <v>3673</v>
      </c>
      <c r="C415" s="2718"/>
      <c r="D415" s="2718"/>
      <c r="E415" s="2718"/>
      <c r="F415" s="2718"/>
      <c r="G415" s="2718"/>
      <c r="H415" s="2718"/>
      <c r="I415" s="2718"/>
      <c r="J415" s="2718"/>
      <c r="K415" s="2718"/>
      <c r="L415" s="2718"/>
      <c r="M415" s="2718"/>
      <c r="N415" s="2718"/>
      <c r="O415" s="2718"/>
      <c r="P415" s="2718"/>
      <c r="Q415" s="2718"/>
      <c r="R415" s="2718"/>
      <c r="S415" s="2719"/>
      <c r="T415" s="188"/>
      <c r="U415" s="188"/>
      <c r="V415" s="1129">
        <v>29</v>
      </c>
    </row>
    <row r="416" spans="2:22" x14ac:dyDescent="0.25">
      <c r="B416" s="1033"/>
      <c r="C416" s="1032"/>
      <c r="D416" s="1032"/>
      <c r="E416" s="1032"/>
      <c r="F416" s="1032"/>
      <c r="G416" s="389"/>
      <c r="H416" s="389"/>
      <c r="I416" s="389"/>
      <c r="J416" s="389"/>
      <c r="K416" s="389"/>
      <c r="L416" s="389"/>
      <c r="M416" s="389"/>
      <c r="N416" s="389"/>
      <c r="O416" s="389"/>
      <c r="P416" s="389"/>
      <c r="Q416" s="389"/>
      <c r="R416" s="389"/>
      <c r="S416" s="389"/>
      <c r="T416" s="188"/>
      <c r="U416" s="188"/>
      <c r="V416" s="1129"/>
    </row>
    <row r="417" spans="2:22" ht="45" customHeight="1" x14ac:dyDescent="0.25">
      <c r="B417" s="2768" t="s">
        <v>3075</v>
      </c>
      <c r="C417" s="2769"/>
      <c r="D417" s="2769"/>
      <c r="E417" s="2769"/>
      <c r="F417" s="2770"/>
      <c r="G417" s="184"/>
      <c r="H417" s="184"/>
      <c r="I417" s="184"/>
      <c r="J417" s="184"/>
      <c r="P417" s="184"/>
      <c r="Q417" s="184"/>
      <c r="R417" s="184"/>
      <c r="S417" s="184"/>
      <c r="T417" s="188"/>
      <c r="U417" s="188"/>
      <c r="V417" s="1126"/>
    </row>
    <row r="418" spans="2:22" ht="42" customHeight="1" x14ac:dyDescent="0.25">
      <c r="B418" s="2765" t="s">
        <v>3571</v>
      </c>
      <c r="C418" s="2766"/>
      <c r="D418" s="2766"/>
      <c r="E418" s="2766"/>
      <c r="F418" s="2766"/>
      <c r="G418" s="2766"/>
      <c r="H418" s="2766"/>
      <c r="I418" s="2766"/>
      <c r="J418" s="2766"/>
      <c r="K418" s="2766"/>
      <c r="L418" s="2766"/>
      <c r="M418" s="2766"/>
      <c r="N418" s="2766"/>
      <c r="O418" s="2766"/>
      <c r="P418" s="2766"/>
      <c r="Q418" s="2766"/>
      <c r="R418" s="2766"/>
      <c r="S418" s="2767"/>
      <c r="V418" s="1124"/>
    </row>
    <row r="419" spans="2:22" ht="27.95" customHeight="1" x14ac:dyDescent="0.25">
      <c r="V419" s="1124"/>
    </row>
    <row r="420" spans="2:22" ht="27.95" customHeight="1" x14ac:dyDescent="0.25">
      <c r="V420" s="1124"/>
    </row>
  </sheetData>
  <sheetProtection algorithmName="SHA-512" hashValue="WqNbDqJSjXSTKspyOKCFElcOyXEwTzNUIXqt0cgQvGFymdzbO7Xfdk6p6yiDcfeEWe6pIQKpzvnfyp5WL2hOZA==" saltValue="D9dOLaIKn/9MxZsPdT6PiQ==" spinCount="100000" sheet="1" objects="1" scenarios="1"/>
  <customSheetViews>
    <customSheetView guid="{6425AD40-BB5F-4DDC-B7E5-93EC90B05160}"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62">
    <mergeCell ref="G366:P366"/>
    <mergeCell ref="B249:S249"/>
    <mergeCell ref="B251:F251"/>
    <mergeCell ref="G251:Q251"/>
    <mergeCell ref="B298:Q298"/>
    <mergeCell ref="R298:S298"/>
    <mergeCell ref="H299:Q299"/>
    <mergeCell ref="J324:K324"/>
    <mergeCell ref="N333:S333"/>
    <mergeCell ref="B288:F288"/>
    <mergeCell ref="G288:R288"/>
    <mergeCell ref="B290:E290"/>
    <mergeCell ref="B291:F291"/>
    <mergeCell ref="B299:G299"/>
    <mergeCell ref="B297:S297"/>
    <mergeCell ref="B266:E266"/>
    <mergeCell ref="B418:S418"/>
    <mergeCell ref="B415:S415"/>
    <mergeCell ref="B417:F417"/>
    <mergeCell ref="F391:L391"/>
    <mergeCell ref="C389:P389"/>
    <mergeCell ref="C392:P392"/>
    <mergeCell ref="B388:F388"/>
    <mergeCell ref="G388:Q388"/>
    <mergeCell ref="K405:R405"/>
    <mergeCell ref="K408:O408"/>
    <mergeCell ref="K407:N407"/>
    <mergeCell ref="B399:S399"/>
    <mergeCell ref="B400:I400"/>
    <mergeCell ref="J400:S400"/>
    <mergeCell ref="C401:H401"/>
    <mergeCell ref="K401:S401"/>
    <mergeCell ref="K402:R402"/>
    <mergeCell ref="K404:O404"/>
    <mergeCell ref="B241:G241"/>
    <mergeCell ref="H241:Q241"/>
    <mergeCell ref="B268:C268"/>
    <mergeCell ref="B269:E269"/>
    <mergeCell ref="G252:O252"/>
    <mergeCell ref="B285:S285"/>
    <mergeCell ref="B286:R286"/>
    <mergeCell ref="B265:F265"/>
    <mergeCell ref="G265:Q265"/>
    <mergeCell ref="B279:R279"/>
    <mergeCell ref="B275:S275"/>
    <mergeCell ref="B276:R276"/>
    <mergeCell ref="B278:F278"/>
    <mergeCell ref="G278:R278"/>
    <mergeCell ref="G254:L254"/>
    <mergeCell ref="G255:O255"/>
    <mergeCell ref="B262:S262"/>
    <mergeCell ref="B263:Q263"/>
    <mergeCell ref="B243:D243"/>
    <mergeCell ref="E243:G243"/>
    <mergeCell ref="R263:S263"/>
    <mergeCell ref="B250:Q250"/>
    <mergeCell ref="R250:S250"/>
    <mergeCell ref="B244:G244"/>
    <mergeCell ref="B228:Q228"/>
    <mergeCell ref="R228:S228"/>
    <mergeCell ref="B209:I209"/>
    <mergeCell ref="K232:Q232"/>
    <mergeCell ref="H233:Q233"/>
    <mergeCell ref="B238:S238"/>
    <mergeCell ref="B239:Q239"/>
    <mergeCell ref="R239:S239"/>
    <mergeCell ref="B230:G230"/>
    <mergeCell ref="B227:S227"/>
    <mergeCell ref="H230:Q230"/>
    <mergeCell ref="H232:J232"/>
    <mergeCell ref="J209:S209"/>
    <mergeCell ref="B221:I221"/>
    <mergeCell ref="J211:S211"/>
    <mergeCell ref="B218:S218"/>
    <mergeCell ref="B219:I219"/>
    <mergeCell ref="J219:S219"/>
    <mergeCell ref="B208:S208"/>
    <mergeCell ref="B177:L177"/>
    <mergeCell ref="P187:R187"/>
    <mergeCell ref="K189:L189"/>
    <mergeCell ref="K191:M191"/>
    <mergeCell ref="B186:R186"/>
    <mergeCell ref="B196:S196"/>
    <mergeCell ref="B197:G197"/>
    <mergeCell ref="H197:S197"/>
    <mergeCell ref="B188:C188"/>
    <mergeCell ref="B191:C191"/>
    <mergeCell ref="H179:L179"/>
    <mergeCell ref="B159:S159"/>
    <mergeCell ref="B165:S165"/>
    <mergeCell ref="B168:G168"/>
    <mergeCell ref="F136:F137"/>
    <mergeCell ref="H136:H137"/>
    <mergeCell ref="L136:L137"/>
    <mergeCell ref="B167:L167"/>
    <mergeCell ref="B18:S18"/>
    <mergeCell ref="B19:E19"/>
    <mergeCell ref="O22:P22"/>
    <mergeCell ref="K23:L23"/>
    <mergeCell ref="D48:P48"/>
    <mergeCell ref="Q48:R48"/>
    <mergeCell ref="D49:N49"/>
    <mergeCell ref="O49:P49"/>
    <mergeCell ref="D51:F51"/>
    <mergeCell ref="G37:L37"/>
    <mergeCell ref="B140:I140"/>
    <mergeCell ref="R136:R137"/>
    <mergeCell ref="B156:S156"/>
    <mergeCell ref="B158:M158"/>
    <mergeCell ref="N158:S158"/>
    <mergeCell ref="B47:C47"/>
    <mergeCell ref="D47:R47"/>
    <mergeCell ref="B176:S176"/>
    <mergeCell ref="M177:S177"/>
    <mergeCell ref="B187:I187"/>
    <mergeCell ref="B198:F198"/>
    <mergeCell ref="B169:G169"/>
    <mergeCell ref="B5:S5"/>
    <mergeCell ref="B6:E6"/>
    <mergeCell ref="F6:R6"/>
    <mergeCell ref="F7:I7"/>
    <mergeCell ref="J7:R7"/>
    <mergeCell ref="J8:P8"/>
    <mergeCell ref="J9:N9"/>
    <mergeCell ref="O9:P9"/>
    <mergeCell ref="K10:L10"/>
    <mergeCell ref="O136:O137"/>
    <mergeCell ref="B166:M166"/>
    <mergeCell ref="N166:S166"/>
    <mergeCell ref="H168:S168"/>
    <mergeCell ref="B139:D139"/>
    <mergeCell ref="B145:S145"/>
    <mergeCell ref="B147:M147"/>
    <mergeCell ref="B148:S148"/>
    <mergeCell ref="F19:R19"/>
    <mergeCell ref="B46:S46"/>
    <mergeCell ref="Q34:R34"/>
    <mergeCell ref="O35:P35"/>
    <mergeCell ref="M36:N36"/>
    <mergeCell ref="B32:S32"/>
    <mergeCell ref="B33:C33"/>
    <mergeCell ref="D37:F37"/>
    <mergeCell ref="D36:L36"/>
    <mergeCell ref="D35:N35"/>
    <mergeCell ref="D38:E38"/>
    <mergeCell ref="D50:L50"/>
    <mergeCell ref="D33:R33"/>
    <mergeCell ref="D34:P34"/>
    <mergeCell ref="F20:I20"/>
    <mergeCell ref="J20:R20"/>
    <mergeCell ref="J21:P21"/>
    <mergeCell ref="J22:N22"/>
    <mergeCell ref="J134:M134"/>
    <mergeCell ref="N134:P134"/>
    <mergeCell ref="Q134:S134"/>
    <mergeCell ref="B72:E72"/>
    <mergeCell ref="B94:S94"/>
    <mergeCell ref="B95:K95"/>
    <mergeCell ref="L95:O95"/>
    <mergeCell ref="P95:S95"/>
    <mergeCell ref="B97:M97"/>
    <mergeCell ref="N97:O97"/>
    <mergeCell ref="B134:I134"/>
    <mergeCell ref="B104:S104"/>
    <mergeCell ref="B106:L106"/>
    <mergeCell ref="B107:S107"/>
    <mergeCell ref="B122:S122"/>
    <mergeCell ref="B125:L125"/>
    <mergeCell ref="B126:S126"/>
    <mergeCell ref="B98:O98"/>
    <mergeCell ref="K89:M89"/>
    <mergeCell ref="B123:R123"/>
    <mergeCell ref="B132:S132"/>
    <mergeCell ref="B133:M133"/>
    <mergeCell ref="N133:S133"/>
    <mergeCell ref="B113:S113"/>
    <mergeCell ref="B115:L115"/>
    <mergeCell ref="B116:S116"/>
    <mergeCell ref="N85:O85"/>
    <mergeCell ref="B69:O69"/>
    <mergeCell ref="P69:S70"/>
    <mergeCell ref="B70:E70"/>
    <mergeCell ref="F70:O70"/>
    <mergeCell ref="K86:M86"/>
    <mergeCell ref="K88:L88"/>
    <mergeCell ref="B82:S82"/>
    <mergeCell ref="B83:C83"/>
    <mergeCell ref="D83:R83"/>
    <mergeCell ref="D84:O84"/>
    <mergeCell ref="D86:J86"/>
    <mergeCell ref="G52:K52"/>
    <mergeCell ref="L52:N52"/>
    <mergeCell ref="G53:J53"/>
    <mergeCell ref="G54:I54"/>
    <mergeCell ref="B61:S61"/>
    <mergeCell ref="B68:S68"/>
    <mergeCell ref="M50:N50"/>
    <mergeCell ref="G51:L51"/>
    <mergeCell ref="K348:L348"/>
    <mergeCell ref="B300:E300"/>
    <mergeCell ref="B302:D302"/>
    <mergeCell ref="B303:E303"/>
    <mergeCell ref="B313:S313"/>
    <mergeCell ref="B314:R314"/>
    <mergeCell ref="B315:P315"/>
    <mergeCell ref="B316:G316"/>
    <mergeCell ref="H316:P316"/>
    <mergeCell ref="F72:I72"/>
    <mergeCell ref="J72:O72"/>
    <mergeCell ref="B74:F74"/>
    <mergeCell ref="G74:I74"/>
    <mergeCell ref="B75:I75"/>
    <mergeCell ref="P84:R84"/>
    <mergeCell ref="D85:M85"/>
    <mergeCell ref="B377:S377"/>
    <mergeCell ref="B345:K345"/>
    <mergeCell ref="C380:S380"/>
    <mergeCell ref="R387:S387"/>
    <mergeCell ref="B381:S381"/>
    <mergeCell ref="C378:S378"/>
    <mergeCell ref="Q335:S335"/>
    <mergeCell ref="Q338:S338"/>
    <mergeCell ref="B346:J346"/>
    <mergeCell ref="B347:G347"/>
    <mergeCell ref="B350:G350"/>
    <mergeCell ref="B349:F349"/>
    <mergeCell ref="B367:E367"/>
    <mergeCell ref="B369:D369"/>
    <mergeCell ref="B370:E370"/>
    <mergeCell ref="B363:S363"/>
    <mergeCell ref="B364:R364"/>
    <mergeCell ref="K337:O337"/>
    <mergeCell ref="B387:Q387"/>
    <mergeCell ref="B344:R344"/>
    <mergeCell ref="P345:R345"/>
    <mergeCell ref="B366:F366"/>
    <mergeCell ref="K350:M350"/>
    <mergeCell ref="Q366:S366"/>
    <mergeCell ref="H169:L169"/>
    <mergeCell ref="B170:L170"/>
    <mergeCell ref="AC338:AD338"/>
    <mergeCell ref="R337:S337"/>
    <mergeCell ref="B331:S331"/>
    <mergeCell ref="B332:I332"/>
    <mergeCell ref="J332:S332"/>
    <mergeCell ref="O334:S334"/>
    <mergeCell ref="B317:F317"/>
    <mergeCell ref="H317:N317"/>
    <mergeCell ref="B322:F322"/>
    <mergeCell ref="H322:N322"/>
    <mergeCell ref="C334:H334"/>
    <mergeCell ref="B321:E321"/>
    <mergeCell ref="H321:K321"/>
    <mergeCell ref="B324:C324"/>
    <mergeCell ref="H324:I324"/>
    <mergeCell ref="D324:E324"/>
    <mergeCell ref="B318:N318"/>
    <mergeCell ref="B201:D201"/>
    <mergeCell ref="B199:E199"/>
    <mergeCell ref="B202:E202"/>
    <mergeCell ref="B180:L180"/>
    <mergeCell ref="B179:G179"/>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24"/>
  <dimension ref="B1:K198"/>
  <sheetViews>
    <sheetView workbookViewId="0"/>
  </sheetViews>
  <sheetFormatPr baseColWidth="10" defaultColWidth="9" defaultRowHeight="11.25" x14ac:dyDescent="0.2"/>
  <cols>
    <col min="1" max="1" width="2.85546875" style="41" customWidth="1"/>
    <col min="2" max="2" width="28.5703125" style="41" customWidth="1"/>
    <col min="3" max="3" width="61.5703125" style="15" customWidth="1"/>
    <col min="4" max="4" width="13.7109375" style="15" customWidth="1"/>
    <col min="5" max="5" width="61.5703125" style="15" customWidth="1"/>
    <col min="6" max="6" width="1.42578125" style="41" customWidth="1"/>
    <col min="7" max="7" width="1.85546875" style="41" customWidth="1"/>
    <col min="8" max="8" width="4.28515625" style="41" customWidth="1"/>
    <col min="9" max="9" width="3.5703125" style="41" customWidth="1"/>
    <col min="10" max="10" width="4.28515625" style="41" customWidth="1"/>
    <col min="11" max="11" width="3.5703125" style="41" customWidth="1"/>
    <col min="12" max="16384" width="9" style="41"/>
  </cols>
  <sheetData>
    <row r="1" spans="2:11" x14ac:dyDescent="0.2">
      <c r="K1" s="434"/>
    </row>
    <row r="2" spans="2:11" x14ac:dyDescent="0.2">
      <c r="K2" s="434"/>
    </row>
    <row r="3" spans="2:11" s="530" customFormat="1" ht="25.5" x14ac:dyDescent="0.2">
      <c r="B3" s="746" t="s">
        <v>2048</v>
      </c>
      <c r="C3" s="650"/>
      <c r="D3" s="2781" t="s">
        <v>2073</v>
      </c>
      <c r="E3" s="2782"/>
      <c r="I3" s="644"/>
      <c r="K3" s="1027">
        <v>1</v>
      </c>
    </row>
    <row r="4" spans="2:11" ht="3" customHeight="1" x14ac:dyDescent="0.2">
      <c r="B4" s="202"/>
      <c r="C4" s="63"/>
      <c r="D4" s="63"/>
      <c r="I4" s="44"/>
      <c r="K4" s="640"/>
    </row>
    <row r="5" spans="2:11" ht="50.1" customHeight="1" x14ac:dyDescent="0.2">
      <c r="B5" s="261" t="s">
        <v>2074</v>
      </c>
      <c r="C5" s="484" t="s">
        <v>3193</v>
      </c>
      <c r="D5" s="649" t="s">
        <v>2074</v>
      </c>
      <c r="E5" s="263" t="s">
        <v>23</v>
      </c>
      <c r="K5" s="434"/>
    </row>
    <row r="6" spans="2:11" ht="50.1" customHeight="1" x14ac:dyDescent="0.2">
      <c r="B6" s="261" t="s">
        <v>2075</v>
      </c>
      <c r="C6" s="263" t="s">
        <v>23</v>
      </c>
      <c r="D6" s="649" t="s">
        <v>2075</v>
      </c>
      <c r="E6" s="263" t="s">
        <v>23</v>
      </c>
      <c r="K6" s="434"/>
    </row>
    <row r="7" spans="2:11" ht="11.25" customHeight="1" x14ac:dyDescent="0.2">
      <c r="K7" s="434"/>
    </row>
    <row r="8" spans="2:11" ht="15.75" customHeight="1" x14ac:dyDescent="0.2">
      <c r="K8" s="1039"/>
    </row>
    <row r="9" spans="2:11" x14ac:dyDescent="0.2">
      <c r="K9" s="434"/>
    </row>
    <row r="10" spans="2:11" s="530" customFormat="1" ht="25.5" x14ac:dyDescent="0.2">
      <c r="B10" s="746" t="s">
        <v>2048</v>
      </c>
      <c r="C10" s="650"/>
      <c r="D10" s="2781" t="s">
        <v>2073</v>
      </c>
      <c r="E10" s="2782"/>
      <c r="I10" s="644"/>
      <c r="K10" s="1027" t="s">
        <v>2986</v>
      </c>
    </row>
    <row r="11" spans="2:11" ht="3" customHeight="1" x14ac:dyDescent="0.2">
      <c r="B11" s="202"/>
      <c r="C11" s="63"/>
      <c r="D11" s="63"/>
      <c r="I11" s="44"/>
      <c r="K11" s="640"/>
    </row>
    <row r="12" spans="2:11" ht="50.1" customHeight="1" x14ac:dyDescent="0.2">
      <c r="B12" s="261" t="s">
        <v>2074</v>
      </c>
      <c r="C12" s="484" t="s">
        <v>3196</v>
      </c>
      <c r="D12" s="649" t="s">
        <v>2074</v>
      </c>
      <c r="E12" s="218" t="s">
        <v>1254</v>
      </c>
      <c r="K12" s="434"/>
    </row>
    <row r="13" spans="2:11" ht="50.1" customHeight="1" x14ac:dyDescent="0.2">
      <c r="B13" s="261" t="s">
        <v>2075</v>
      </c>
      <c r="C13" s="218" t="s">
        <v>3201</v>
      </c>
      <c r="D13" s="649" t="s">
        <v>2075</v>
      </c>
      <c r="E13" s="218" t="s">
        <v>2189</v>
      </c>
      <c r="K13" s="434"/>
    </row>
    <row r="14" spans="2:11" x14ac:dyDescent="0.2">
      <c r="K14" s="434"/>
    </row>
    <row r="15" spans="2:11" x14ac:dyDescent="0.2">
      <c r="K15" s="434"/>
    </row>
    <row r="16" spans="2:11" s="530" customFormat="1" ht="25.5" customHeight="1" x14ac:dyDescent="0.2">
      <c r="B16" s="746" t="s">
        <v>2048</v>
      </c>
      <c r="C16" s="650"/>
      <c r="D16" s="2781" t="s">
        <v>2073</v>
      </c>
      <c r="E16" s="2782"/>
      <c r="I16" s="644"/>
      <c r="K16" s="1027" t="s">
        <v>2987</v>
      </c>
    </row>
    <row r="17" spans="2:11" ht="3" customHeight="1" x14ac:dyDescent="0.2">
      <c r="B17" s="202"/>
      <c r="C17" s="63"/>
      <c r="D17" s="63"/>
      <c r="I17" s="44"/>
      <c r="K17" s="640"/>
    </row>
    <row r="18" spans="2:11" ht="50.1" customHeight="1" x14ac:dyDescent="0.2">
      <c r="B18" s="261" t="s">
        <v>2074</v>
      </c>
      <c r="C18" s="108" t="s">
        <v>3200</v>
      </c>
      <c r="D18" s="649" t="s">
        <v>2074</v>
      </c>
      <c r="E18" s="218" t="s">
        <v>2076</v>
      </c>
      <c r="K18" s="434"/>
    </row>
    <row r="19" spans="2:11" ht="50.1" customHeight="1" x14ac:dyDescent="0.2">
      <c r="B19" s="261" t="s">
        <v>2075</v>
      </c>
      <c r="C19" s="1091" t="s">
        <v>3199</v>
      </c>
      <c r="D19" s="649" t="s">
        <v>2075</v>
      </c>
      <c r="E19" s="1091" t="s">
        <v>3144</v>
      </c>
      <c r="K19" s="434"/>
    </row>
    <row r="20" spans="2:11" x14ac:dyDescent="0.2">
      <c r="K20" s="434"/>
    </row>
    <row r="21" spans="2:11" ht="15.75" customHeight="1" x14ac:dyDescent="0.2">
      <c r="K21" s="641"/>
    </row>
    <row r="22" spans="2:11" s="530" customFormat="1" ht="28.5" customHeight="1" x14ac:dyDescent="0.2">
      <c r="B22" s="746" t="s">
        <v>2048</v>
      </c>
      <c r="C22" s="650"/>
      <c r="D22" s="2781" t="s">
        <v>2073</v>
      </c>
      <c r="E22" s="2782"/>
      <c r="I22" s="644"/>
      <c r="K22" s="645">
        <v>3</v>
      </c>
    </row>
    <row r="23" spans="2:11" ht="3" customHeight="1" x14ac:dyDescent="0.2">
      <c r="B23" s="202"/>
      <c r="C23" s="63"/>
      <c r="D23" s="63"/>
      <c r="I23" s="44"/>
      <c r="K23" s="640"/>
    </row>
    <row r="24" spans="2:11" ht="50.1" customHeight="1" x14ac:dyDescent="0.2">
      <c r="B24" s="261" t="s">
        <v>2074</v>
      </c>
      <c r="C24" s="484" t="s">
        <v>2850</v>
      </c>
      <c r="D24" s="649" t="s">
        <v>2074</v>
      </c>
      <c r="E24" s="218" t="s">
        <v>2147</v>
      </c>
      <c r="K24" s="434"/>
    </row>
    <row r="25" spans="2:11" ht="50.1" customHeight="1" x14ac:dyDescent="0.2">
      <c r="B25" s="261" t="s">
        <v>2075</v>
      </c>
      <c r="C25" s="483" t="s">
        <v>2077</v>
      </c>
      <c r="D25" s="649" t="s">
        <v>2075</v>
      </c>
      <c r="E25" s="218" t="s">
        <v>2077</v>
      </c>
      <c r="K25" s="434"/>
    </row>
    <row r="26" spans="2:11" x14ac:dyDescent="0.2">
      <c r="K26" s="434"/>
    </row>
    <row r="27" spans="2:11" ht="15.75" customHeight="1" x14ac:dyDescent="0.2">
      <c r="K27" s="641"/>
    </row>
    <row r="28" spans="2:11" s="530" customFormat="1" ht="26.25" customHeight="1" x14ac:dyDescent="0.2">
      <c r="B28" s="746" t="s">
        <v>2048</v>
      </c>
      <c r="C28" s="650"/>
      <c r="D28" s="2781" t="s">
        <v>2073</v>
      </c>
      <c r="E28" s="2782"/>
      <c r="I28" s="644"/>
      <c r="K28" s="645">
        <v>4</v>
      </c>
    </row>
    <row r="29" spans="2:11" ht="3" customHeight="1" x14ac:dyDescent="0.2">
      <c r="B29" s="202"/>
      <c r="C29" s="63"/>
      <c r="D29" s="63"/>
      <c r="I29" s="44"/>
      <c r="K29" s="640"/>
    </row>
    <row r="30" spans="2:11" ht="50.1" customHeight="1" x14ac:dyDescent="0.2">
      <c r="B30" s="261" t="s">
        <v>2074</v>
      </c>
      <c r="C30" s="218" t="s">
        <v>3638</v>
      </c>
      <c r="D30" s="649" t="s">
        <v>2074</v>
      </c>
      <c r="E30" s="888" t="s">
        <v>23</v>
      </c>
      <c r="K30" s="434"/>
    </row>
    <row r="31" spans="2:11" ht="50.1" customHeight="1" x14ac:dyDescent="0.2">
      <c r="B31" s="261" t="s">
        <v>2075</v>
      </c>
      <c r="C31" s="1091" t="s">
        <v>3207</v>
      </c>
      <c r="D31" s="649" t="s">
        <v>2075</v>
      </c>
      <c r="E31" s="888" t="s">
        <v>23</v>
      </c>
      <c r="K31" s="434"/>
    </row>
    <row r="32" spans="2:11" x14ac:dyDescent="0.2">
      <c r="B32" s="262"/>
      <c r="C32" s="117"/>
      <c r="D32" s="651"/>
      <c r="E32" s="117"/>
      <c r="K32" s="434"/>
    </row>
    <row r="33" spans="2:11" x14ac:dyDescent="0.2">
      <c r="K33" s="641"/>
    </row>
    <row r="34" spans="2:11" s="530" customFormat="1" ht="29.25" customHeight="1" x14ac:dyDescent="0.2">
      <c r="B34" s="746" t="s">
        <v>2048</v>
      </c>
      <c r="C34" s="650"/>
      <c r="D34" s="2781" t="s">
        <v>2073</v>
      </c>
      <c r="E34" s="2782"/>
      <c r="I34" s="644"/>
      <c r="K34" s="645">
        <v>5</v>
      </c>
    </row>
    <row r="35" spans="2:11" ht="3" customHeight="1" x14ac:dyDescent="0.2">
      <c r="B35" s="202"/>
      <c r="C35" s="63"/>
      <c r="D35" s="63"/>
      <c r="I35" s="44"/>
      <c r="K35" s="640"/>
    </row>
    <row r="36" spans="2:11" ht="50.1" customHeight="1" x14ac:dyDescent="0.2">
      <c r="B36" s="261" t="s">
        <v>2074</v>
      </c>
      <c r="C36" s="218" t="s">
        <v>3211</v>
      </c>
      <c r="D36" s="649" t="s">
        <v>2074</v>
      </c>
      <c r="E36" s="888" t="s">
        <v>23</v>
      </c>
      <c r="K36" s="434"/>
    </row>
    <row r="37" spans="2:11" ht="48.75" customHeight="1" x14ac:dyDescent="0.2">
      <c r="B37" s="261" t="s">
        <v>2075</v>
      </c>
      <c r="C37" s="1091" t="s">
        <v>3212</v>
      </c>
      <c r="D37" s="649" t="s">
        <v>2075</v>
      </c>
      <c r="E37" s="888" t="s">
        <v>23</v>
      </c>
      <c r="K37" s="434"/>
    </row>
    <row r="38" spans="2:11" ht="11.25" customHeight="1" x14ac:dyDescent="0.2">
      <c r="B38" s="262"/>
      <c r="C38" s="117"/>
      <c r="D38" s="651"/>
      <c r="E38" s="652"/>
      <c r="K38" s="434"/>
    </row>
    <row r="39" spans="2:11" x14ac:dyDescent="0.2">
      <c r="K39" s="434"/>
    </row>
    <row r="40" spans="2:11" s="530" customFormat="1" ht="27" customHeight="1" x14ac:dyDescent="0.2">
      <c r="B40" s="746" t="s">
        <v>2048</v>
      </c>
      <c r="C40" s="650"/>
      <c r="D40" s="2781" t="s">
        <v>2073</v>
      </c>
      <c r="E40" s="2782"/>
      <c r="I40" s="644"/>
      <c r="K40" s="1094" t="s">
        <v>3224</v>
      </c>
    </row>
    <row r="41" spans="2:11" ht="3" customHeight="1" x14ac:dyDescent="0.2">
      <c r="B41" s="202"/>
      <c r="C41" s="63"/>
      <c r="D41" s="63"/>
      <c r="I41" s="44"/>
      <c r="K41" s="640"/>
    </row>
    <row r="42" spans="2:11" ht="111" customHeight="1" x14ac:dyDescent="0.2">
      <c r="B42" s="261" t="s">
        <v>2074</v>
      </c>
      <c r="C42" s="218" t="s">
        <v>3641</v>
      </c>
      <c r="D42" s="649" t="s">
        <v>2074</v>
      </c>
      <c r="E42" s="218" t="s">
        <v>3642</v>
      </c>
      <c r="K42" s="434"/>
    </row>
    <row r="43" spans="2:11" ht="50.1" customHeight="1" x14ac:dyDescent="0.2">
      <c r="B43" s="261" t="s">
        <v>2075</v>
      </c>
      <c r="C43" s="218" t="s">
        <v>2079</v>
      </c>
      <c r="D43" s="649" t="s">
        <v>2075</v>
      </c>
      <c r="E43" s="218" t="s">
        <v>2078</v>
      </c>
      <c r="K43" s="434"/>
    </row>
    <row r="44" spans="2:11" ht="14.25" customHeight="1" x14ac:dyDescent="0.2">
      <c r="B44" s="262"/>
      <c r="C44" s="117"/>
      <c r="D44" s="651"/>
      <c r="E44" s="117"/>
      <c r="K44" s="434"/>
    </row>
    <row r="45" spans="2:11" ht="50.1" customHeight="1" x14ac:dyDescent="0.2">
      <c r="C45" s="650"/>
      <c r="D45" s="651"/>
      <c r="E45" s="117"/>
      <c r="K45" s="434"/>
    </row>
    <row r="46" spans="2:11" s="530" customFormat="1" ht="27" customHeight="1" x14ac:dyDescent="0.2">
      <c r="B46" s="746" t="s">
        <v>2048</v>
      </c>
      <c r="C46" s="650"/>
      <c r="D46" s="2781" t="s">
        <v>2073</v>
      </c>
      <c r="E46" s="2782"/>
      <c r="I46" s="644"/>
      <c r="K46" s="1094" t="s">
        <v>3223</v>
      </c>
    </row>
    <row r="47" spans="2:11" ht="50.1" customHeight="1" x14ac:dyDescent="0.2">
      <c r="B47" s="261" t="s">
        <v>2074</v>
      </c>
      <c r="C47" s="218" t="s">
        <v>3643</v>
      </c>
      <c r="D47" s="649" t="s">
        <v>2074</v>
      </c>
      <c r="E47" s="483" t="s">
        <v>3225</v>
      </c>
      <c r="K47" s="434"/>
    </row>
    <row r="48" spans="2:11" ht="50.1" customHeight="1" x14ac:dyDescent="0.2">
      <c r="B48" s="261" t="s">
        <v>2075</v>
      </c>
      <c r="C48" s="218" t="s">
        <v>2079</v>
      </c>
      <c r="D48" s="649" t="s">
        <v>2075</v>
      </c>
      <c r="E48" s="218" t="s">
        <v>2078</v>
      </c>
      <c r="K48" s="434"/>
    </row>
    <row r="49" spans="2:11" x14ac:dyDescent="0.2">
      <c r="K49" s="434"/>
    </row>
    <row r="50" spans="2:11" x14ac:dyDescent="0.2">
      <c r="K50" s="434"/>
    </row>
    <row r="51" spans="2:11" ht="15.75" customHeight="1" x14ac:dyDescent="0.2">
      <c r="K51" s="641"/>
    </row>
    <row r="52" spans="2:11" s="530" customFormat="1" ht="25.5" customHeight="1" x14ac:dyDescent="0.2">
      <c r="B52" s="746" t="s">
        <v>2048</v>
      </c>
      <c r="C52" s="650"/>
      <c r="D52" s="2781" t="s">
        <v>2073</v>
      </c>
      <c r="E52" s="2782"/>
      <c r="I52" s="644"/>
      <c r="K52" s="645">
        <v>7</v>
      </c>
    </row>
    <row r="53" spans="2:11" ht="3" customHeight="1" x14ac:dyDescent="0.2">
      <c r="B53" s="202"/>
      <c r="C53" s="63"/>
      <c r="D53" s="63"/>
      <c r="I53" s="44"/>
      <c r="K53" s="640"/>
    </row>
    <row r="54" spans="2:11" ht="72" customHeight="1" x14ac:dyDescent="0.2">
      <c r="B54" s="261" t="s">
        <v>2074</v>
      </c>
      <c r="C54" s="218" t="s">
        <v>3524</v>
      </c>
      <c r="D54" s="649" t="s">
        <v>2074</v>
      </c>
      <c r="E54" s="218" t="s">
        <v>3229</v>
      </c>
      <c r="K54" s="434"/>
    </row>
    <row r="55" spans="2:11" ht="50.1" customHeight="1" x14ac:dyDescent="0.2">
      <c r="B55" s="261" t="s">
        <v>2075</v>
      </c>
      <c r="C55" s="218" t="s">
        <v>2079</v>
      </c>
      <c r="D55" s="649" t="s">
        <v>2075</v>
      </c>
      <c r="E55" s="218" t="s">
        <v>2078</v>
      </c>
      <c r="K55" s="434"/>
    </row>
    <row r="56" spans="2:11" x14ac:dyDescent="0.2">
      <c r="K56" s="434"/>
    </row>
    <row r="57" spans="2:11" ht="15.75" customHeight="1" x14ac:dyDescent="0.2">
      <c r="K57" s="641"/>
    </row>
    <row r="58" spans="2:11" s="530" customFormat="1" ht="27.75" customHeight="1" x14ac:dyDescent="0.2">
      <c r="B58" s="746" t="s">
        <v>2048</v>
      </c>
      <c r="C58" s="650"/>
      <c r="D58" s="2781" t="s">
        <v>2073</v>
      </c>
      <c r="E58" s="2782"/>
      <c r="I58" s="644"/>
      <c r="K58" s="645">
        <v>8</v>
      </c>
    </row>
    <row r="59" spans="2:11" ht="3" customHeight="1" x14ac:dyDescent="0.2">
      <c r="B59" s="202"/>
      <c r="C59" s="63"/>
      <c r="D59" s="63"/>
      <c r="I59" s="44"/>
      <c r="K59" s="640"/>
    </row>
    <row r="60" spans="2:11" ht="50.1" customHeight="1" x14ac:dyDescent="0.2">
      <c r="B60" s="261" t="s">
        <v>2074</v>
      </c>
      <c r="C60" s="218" t="s">
        <v>2851</v>
      </c>
      <c r="D60" s="649" t="s">
        <v>2074</v>
      </c>
      <c r="E60" s="1068" t="s">
        <v>23</v>
      </c>
      <c r="K60" s="434"/>
    </row>
    <row r="61" spans="2:11" ht="50.1" customHeight="1" x14ac:dyDescent="0.2">
      <c r="B61" s="261" t="s">
        <v>2075</v>
      </c>
      <c r="C61" s="218" t="s">
        <v>3644</v>
      </c>
      <c r="D61" s="649" t="s">
        <v>2075</v>
      </c>
      <c r="E61" s="218" t="s">
        <v>3645</v>
      </c>
      <c r="K61" s="434"/>
    </row>
    <row r="62" spans="2:11" x14ac:dyDescent="0.2">
      <c r="K62" s="434"/>
    </row>
    <row r="63" spans="2:11" ht="15.75" customHeight="1" x14ac:dyDescent="0.2">
      <c r="K63" s="641"/>
    </row>
    <row r="64" spans="2:11" s="530" customFormat="1" ht="39" customHeight="1" x14ac:dyDescent="0.2">
      <c r="B64" s="746" t="s">
        <v>2048</v>
      </c>
      <c r="C64" s="650"/>
      <c r="D64" s="2781" t="s">
        <v>2073</v>
      </c>
      <c r="E64" s="2782"/>
      <c r="I64" s="644"/>
      <c r="K64" s="645">
        <v>9</v>
      </c>
    </row>
    <row r="65" spans="2:11" ht="3" customHeight="1" x14ac:dyDescent="0.2">
      <c r="B65" s="202"/>
      <c r="C65" s="63"/>
      <c r="D65" s="63"/>
      <c r="I65" s="44"/>
      <c r="K65" s="640"/>
    </row>
    <row r="66" spans="2:11" ht="50.1" customHeight="1" x14ac:dyDescent="0.2">
      <c r="B66" s="261" t="s">
        <v>2074</v>
      </c>
      <c r="C66" s="218" t="s">
        <v>3232</v>
      </c>
      <c r="D66" s="649" t="s">
        <v>2074</v>
      </c>
      <c r="E66" s="218" t="s">
        <v>2080</v>
      </c>
      <c r="K66" s="434"/>
    </row>
    <row r="67" spans="2:11" ht="50.1" customHeight="1" x14ac:dyDescent="0.2">
      <c r="B67" s="261" t="s">
        <v>2075</v>
      </c>
      <c r="C67" s="218" t="s">
        <v>3233</v>
      </c>
      <c r="D67" s="649" t="s">
        <v>2075</v>
      </c>
      <c r="E67" s="218" t="s">
        <v>2081</v>
      </c>
      <c r="K67" s="434"/>
    </row>
    <row r="68" spans="2:11" x14ac:dyDescent="0.2">
      <c r="K68" s="434"/>
    </row>
    <row r="69" spans="2:11" x14ac:dyDescent="0.2">
      <c r="K69" s="434"/>
    </row>
    <row r="70" spans="2:11" ht="25.5" x14ac:dyDescent="0.2">
      <c r="B70" s="746" t="s">
        <v>2048</v>
      </c>
      <c r="C70" s="650"/>
      <c r="D70" s="2781" t="s">
        <v>2073</v>
      </c>
      <c r="E70" s="2782"/>
      <c r="K70" s="641"/>
    </row>
    <row r="71" spans="2:11" ht="12.75" x14ac:dyDescent="0.2">
      <c r="B71" s="746"/>
      <c r="C71" s="650"/>
      <c r="D71" s="867"/>
      <c r="E71" s="650"/>
      <c r="K71" s="645">
        <v>10</v>
      </c>
    </row>
    <row r="72" spans="2:11" ht="3" customHeight="1" x14ac:dyDescent="0.2">
      <c r="B72" s="202"/>
      <c r="C72" s="63"/>
      <c r="D72" s="63"/>
      <c r="K72" s="434"/>
    </row>
    <row r="73" spans="2:11" ht="56.25" customHeight="1" x14ac:dyDescent="0.2">
      <c r="B73" s="653" t="s">
        <v>2074</v>
      </c>
      <c r="C73" s="483" t="s">
        <v>2732</v>
      </c>
      <c r="D73" s="649" t="s">
        <v>2074</v>
      </c>
      <c r="E73" s="263" t="s">
        <v>23</v>
      </c>
      <c r="K73" s="434"/>
    </row>
    <row r="74" spans="2:11" ht="33.75" customHeight="1" x14ac:dyDescent="0.2">
      <c r="B74" s="653" t="s">
        <v>2075</v>
      </c>
      <c r="C74" s="218" t="s">
        <v>3651</v>
      </c>
      <c r="D74" s="649" t="s">
        <v>2075</v>
      </c>
      <c r="E74" s="263" t="s">
        <v>23</v>
      </c>
      <c r="K74" s="434"/>
    </row>
    <row r="75" spans="2:11" x14ac:dyDescent="0.2">
      <c r="K75" s="434"/>
    </row>
    <row r="76" spans="2:11" ht="15.75" customHeight="1" x14ac:dyDescent="0.2">
      <c r="K76" s="434"/>
    </row>
    <row r="77" spans="2:11" x14ac:dyDescent="0.2">
      <c r="K77" s="641"/>
    </row>
    <row r="78" spans="2:11" s="530" customFormat="1" ht="27.75" customHeight="1" x14ac:dyDescent="0.2">
      <c r="B78" s="746" t="s">
        <v>2048</v>
      </c>
      <c r="C78" s="650"/>
      <c r="D78" s="2781" t="s">
        <v>2073</v>
      </c>
      <c r="E78" s="2782"/>
      <c r="I78" s="644"/>
      <c r="K78" s="645">
        <v>11</v>
      </c>
    </row>
    <row r="79" spans="2:11" ht="3" customHeight="1" x14ac:dyDescent="0.2">
      <c r="B79" s="202"/>
      <c r="C79" s="63"/>
      <c r="D79" s="63"/>
      <c r="I79" s="44"/>
      <c r="K79" s="640"/>
    </row>
    <row r="80" spans="2:11" ht="62.45" customHeight="1" x14ac:dyDescent="0.2">
      <c r="B80" s="261" t="s">
        <v>2074</v>
      </c>
      <c r="C80" s="218" t="s">
        <v>2852</v>
      </c>
      <c r="D80" s="649" t="s">
        <v>2074</v>
      </c>
      <c r="E80" s="263" t="s">
        <v>23</v>
      </c>
      <c r="K80" s="434"/>
    </row>
    <row r="81" spans="2:11" ht="50.1" customHeight="1" x14ac:dyDescent="0.2">
      <c r="B81" s="261" t="s">
        <v>2075</v>
      </c>
      <c r="C81" s="218" t="s">
        <v>3239</v>
      </c>
      <c r="D81" s="649" t="s">
        <v>2075</v>
      </c>
      <c r="E81" s="263" t="s">
        <v>23</v>
      </c>
      <c r="K81" s="434"/>
    </row>
    <row r="82" spans="2:11" x14ac:dyDescent="0.2">
      <c r="K82" s="434"/>
    </row>
    <row r="83" spans="2:11" x14ac:dyDescent="0.2">
      <c r="K83" s="641"/>
    </row>
    <row r="84" spans="2:11" s="530" customFormat="1" ht="29.25" customHeight="1" x14ac:dyDescent="0.2">
      <c r="B84" s="746" t="s">
        <v>2048</v>
      </c>
      <c r="C84" s="650"/>
      <c r="D84" s="2781" t="s">
        <v>2073</v>
      </c>
      <c r="E84" s="2782"/>
      <c r="I84" s="644"/>
      <c r="K84" s="645">
        <v>12</v>
      </c>
    </row>
    <row r="85" spans="2:11" ht="3" customHeight="1" x14ac:dyDescent="0.2">
      <c r="B85" s="202"/>
      <c r="C85" s="63"/>
      <c r="D85" s="63"/>
      <c r="I85" s="44"/>
      <c r="K85" s="640"/>
    </row>
    <row r="86" spans="2:11" ht="50.1" customHeight="1" x14ac:dyDescent="0.2">
      <c r="B86" s="261" t="s">
        <v>2074</v>
      </c>
      <c r="C86" s="218" t="s">
        <v>3241</v>
      </c>
      <c r="D86" s="649" t="s">
        <v>2074</v>
      </c>
      <c r="E86" s="218" t="s">
        <v>2082</v>
      </c>
      <c r="K86" s="434"/>
    </row>
    <row r="87" spans="2:11" ht="50.1" customHeight="1" x14ac:dyDescent="0.2">
      <c r="B87" s="261" t="s">
        <v>2075</v>
      </c>
      <c r="C87" s="218" t="s">
        <v>3242</v>
      </c>
      <c r="D87" s="649" t="s">
        <v>2075</v>
      </c>
      <c r="E87" s="218" t="s">
        <v>2083</v>
      </c>
      <c r="K87" s="434"/>
    </row>
    <row r="88" spans="2:11" x14ac:dyDescent="0.2">
      <c r="K88" s="434"/>
    </row>
    <row r="89" spans="2:11" x14ac:dyDescent="0.2">
      <c r="K89" s="434"/>
    </row>
    <row r="90" spans="2:11" x14ac:dyDescent="0.2">
      <c r="K90" s="641"/>
    </row>
    <row r="91" spans="2:11" s="530" customFormat="1" ht="24.75" customHeight="1" x14ac:dyDescent="0.2">
      <c r="B91" s="746" t="s">
        <v>2048</v>
      </c>
      <c r="C91" s="650"/>
      <c r="D91" s="2781" t="s">
        <v>2073</v>
      </c>
      <c r="E91" s="2782"/>
      <c r="I91" s="644"/>
      <c r="K91" s="645">
        <v>13</v>
      </c>
    </row>
    <row r="92" spans="2:11" ht="3" customHeight="1" x14ac:dyDescent="0.2">
      <c r="B92" s="202"/>
      <c r="C92" s="63"/>
      <c r="D92" s="63"/>
      <c r="I92" s="44"/>
      <c r="K92" s="640"/>
    </row>
    <row r="93" spans="2:11" ht="50.1" customHeight="1" x14ac:dyDescent="0.2">
      <c r="B93" s="261" t="s">
        <v>2074</v>
      </c>
      <c r="C93" s="218" t="s">
        <v>2084</v>
      </c>
      <c r="D93" s="649" t="s">
        <v>2074</v>
      </c>
      <c r="E93" s="218" t="s">
        <v>2084</v>
      </c>
      <c r="K93" s="434"/>
    </row>
    <row r="94" spans="2:11" ht="50.1" customHeight="1" x14ac:dyDescent="0.2">
      <c r="B94" s="261" t="s">
        <v>2075</v>
      </c>
      <c r="C94" s="263" t="s">
        <v>23</v>
      </c>
      <c r="D94" s="649" t="s">
        <v>2075</v>
      </c>
      <c r="E94" s="263" t="s">
        <v>23</v>
      </c>
      <c r="K94" s="434"/>
    </row>
    <row r="95" spans="2:11" x14ac:dyDescent="0.2">
      <c r="K95" s="434"/>
    </row>
    <row r="96" spans="2:11" x14ac:dyDescent="0.2">
      <c r="K96" s="641"/>
    </row>
    <row r="97" spans="2:11" s="530" customFormat="1" ht="25.5" customHeight="1" x14ac:dyDescent="0.2">
      <c r="B97" s="746" t="s">
        <v>2048</v>
      </c>
      <c r="C97" s="650"/>
      <c r="D97" s="2781" t="s">
        <v>2073</v>
      </c>
      <c r="E97" s="2782"/>
      <c r="I97" s="644"/>
      <c r="K97" s="645">
        <v>14</v>
      </c>
    </row>
    <row r="98" spans="2:11" ht="3" customHeight="1" x14ac:dyDescent="0.2">
      <c r="B98" s="202"/>
      <c r="C98" s="63"/>
      <c r="D98" s="63"/>
      <c r="I98" s="44"/>
      <c r="K98" s="640"/>
    </row>
    <row r="99" spans="2:11" ht="50.1" customHeight="1" x14ac:dyDescent="0.2">
      <c r="B99" s="261" t="s">
        <v>2074</v>
      </c>
      <c r="C99" s="752" t="s">
        <v>2190</v>
      </c>
      <c r="D99" s="649" t="s">
        <v>2074</v>
      </c>
      <c r="E99" s="752" t="s">
        <v>2190</v>
      </c>
      <c r="K99" s="434"/>
    </row>
    <row r="100" spans="2:11" ht="50.1" customHeight="1" x14ac:dyDescent="0.2">
      <c r="B100" s="261" t="s">
        <v>2075</v>
      </c>
      <c r="C100" s="263" t="s">
        <v>23</v>
      </c>
      <c r="D100" s="649" t="s">
        <v>2075</v>
      </c>
      <c r="E100" s="263" t="s">
        <v>23</v>
      </c>
      <c r="K100" s="434"/>
    </row>
    <row r="101" spans="2:11" x14ac:dyDescent="0.2">
      <c r="K101" s="434"/>
    </row>
    <row r="102" spans="2:11" x14ac:dyDescent="0.2">
      <c r="K102" s="641"/>
    </row>
    <row r="103" spans="2:11" s="530" customFormat="1" ht="30" customHeight="1" x14ac:dyDescent="0.2">
      <c r="B103" s="746" t="s">
        <v>2048</v>
      </c>
      <c r="C103" s="650"/>
      <c r="D103" s="2781" t="s">
        <v>2073</v>
      </c>
      <c r="E103" s="2782"/>
      <c r="I103" s="644"/>
      <c r="K103" s="645">
        <v>15</v>
      </c>
    </row>
    <row r="104" spans="2:11" ht="3" customHeight="1" x14ac:dyDescent="0.2">
      <c r="B104" s="202"/>
      <c r="C104" s="63"/>
      <c r="D104" s="63"/>
      <c r="I104" s="44"/>
      <c r="K104" s="640"/>
    </row>
    <row r="105" spans="2:11" ht="57" customHeight="1" x14ac:dyDescent="0.2">
      <c r="B105" s="261" t="s">
        <v>2074</v>
      </c>
      <c r="C105" s="1091" t="s">
        <v>3145</v>
      </c>
      <c r="D105" s="649" t="s">
        <v>2074</v>
      </c>
      <c r="E105" s="1091" t="s">
        <v>3146</v>
      </c>
      <c r="K105" s="434"/>
    </row>
    <row r="106" spans="2:11" ht="50.1" customHeight="1" x14ac:dyDescent="0.2">
      <c r="B106" s="261" t="s">
        <v>2075</v>
      </c>
      <c r="C106" s="218" t="s">
        <v>2862</v>
      </c>
      <c r="D106" s="649" t="s">
        <v>2075</v>
      </c>
      <c r="E106" s="483" t="s">
        <v>2085</v>
      </c>
      <c r="K106" s="434"/>
    </row>
    <row r="107" spans="2:11" x14ac:dyDescent="0.2">
      <c r="B107" s="262"/>
      <c r="C107" s="117"/>
      <c r="D107" s="651"/>
      <c r="E107" s="652"/>
      <c r="K107" s="434"/>
    </row>
    <row r="108" spans="2:11" x14ac:dyDescent="0.2">
      <c r="K108" s="434"/>
    </row>
    <row r="109" spans="2:11" x14ac:dyDescent="0.2">
      <c r="K109" s="641"/>
    </row>
    <row r="110" spans="2:11" s="530" customFormat="1" ht="24.75" customHeight="1" x14ac:dyDescent="0.2">
      <c r="B110" s="746" t="s">
        <v>2048</v>
      </c>
      <c r="C110" s="650"/>
      <c r="D110" s="2781" t="s">
        <v>2073</v>
      </c>
      <c r="E110" s="2782"/>
      <c r="I110" s="644"/>
      <c r="K110" s="645">
        <v>16</v>
      </c>
    </row>
    <row r="111" spans="2:11" ht="3" customHeight="1" x14ac:dyDescent="0.2">
      <c r="B111" s="202"/>
      <c r="C111" s="63"/>
      <c r="D111" s="63"/>
      <c r="I111" s="44"/>
      <c r="K111" s="640"/>
    </row>
    <row r="112" spans="2:11" ht="76.5" customHeight="1" x14ac:dyDescent="0.2">
      <c r="B112" s="261" t="s">
        <v>2074</v>
      </c>
      <c r="C112" s="1091" t="s">
        <v>3650</v>
      </c>
      <c r="D112" s="649" t="s">
        <v>2074</v>
      </c>
      <c r="E112" s="1091" t="s">
        <v>3147</v>
      </c>
      <c r="K112" s="434"/>
    </row>
    <row r="113" spans="2:11" ht="50.1" customHeight="1" x14ac:dyDescent="0.2">
      <c r="B113" s="261" t="s">
        <v>2075</v>
      </c>
      <c r="C113" s="218" t="s">
        <v>2863</v>
      </c>
      <c r="D113" s="649" t="s">
        <v>2075</v>
      </c>
      <c r="E113" s="218" t="s">
        <v>2191</v>
      </c>
      <c r="K113" s="434"/>
    </row>
    <row r="114" spans="2:11" x14ac:dyDescent="0.2">
      <c r="K114" s="434"/>
    </row>
    <row r="115" spans="2:11" x14ac:dyDescent="0.2">
      <c r="K115" s="641"/>
    </row>
    <row r="116" spans="2:11" s="530" customFormat="1" ht="32.25" customHeight="1" x14ac:dyDescent="0.2">
      <c r="B116" s="746" t="s">
        <v>2048</v>
      </c>
      <c r="C116" s="650"/>
      <c r="D116" s="2781" t="s">
        <v>2073</v>
      </c>
      <c r="E116" s="2782"/>
      <c r="I116" s="644"/>
      <c r="K116" s="645">
        <v>17</v>
      </c>
    </row>
    <row r="117" spans="2:11" ht="3" customHeight="1" x14ac:dyDescent="0.2">
      <c r="B117" s="202"/>
      <c r="C117" s="63"/>
      <c r="D117" s="63"/>
      <c r="I117" s="44"/>
      <c r="K117" s="640"/>
    </row>
    <row r="118" spans="2:11" ht="50.1" customHeight="1" x14ac:dyDescent="0.2">
      <c r="B118" s="261" t="s">
        <v>2074</v>
      </c>
      <c r="C118" s="218" t="s">
        <v>3244</v>
      </c>
      <c r="D118" s="649" t="s">
        <v>2074</v>
      </c>
      <c r="E118" s="218" t="s">
        <v>2086</v>
      </c>
      <c r="K118" s="434"/>
    </row>
    <row r="119" spans="2:11" ht="50.1" customHeight="1" x14ac:dyDescent="0.2">
      <c r="B119" s="261" t="s">
        <v>2075</v>
      </c>
      <c r="C119" s="484" t="s">
        <v>3245</v>
      </c>
      <c r="D119" s="653" t="s">
        <v>2075</v>
      </c>
      <c r="E119" s="483" t="s">
        <v>2087</v>
      </c>
      <c r="K119" s="434"/>
    </row>
    <row r="120" spans="2:11" x14ac:dyDescent="0.2">
      <c r="K120" s="434"/>
    </row>
    <row r="121" spans="2:11" x14ac:dyDescent="0.2">
      <c r="K121" s="434"/>
    </row>
    <row r="122" spans="2:11" x14ac:dyDescent="0.2">
      <c r="K122" s="641"/>
    </row>
    <row r="123" spans="2:11" s="530" customFormat="1" ht="26.25" customHeight="1" x14ac:dyDescent="0.2">
      <c r="B123" s="746" t="s">
        <v>2048</v>
      </c>
      <c r="C123" s="650"/>
      <c r="D123" s="2781" t="s">
        <v>2073</v>
      </c>
      <c r="E123" s="2782"/>
      <c r="I123" s="644"/>
      <c r="K123" s="645">
        <v>18</v>
      </c>
    </row>
    <row r="124" spans="2:11" ht="3" customHeight="1" x14ac:dyDescent="0.2">
      <c r="B124" s="202"/>
      <c r="C124" s="63"/>
      <c r="D124" s="63"/>
      <c r="I124" s="44"/>
      <c r="K124" s="640"/>
    </row>
    <row r="125" spans="2:11" ht="77.25" customHeight="1" x14ac:dyDescent="0.2">
      <c r="B125" s="261" t="s">
        <v>2074</v>
      </c>
      <c r="C125" s="483" t="s">
        <v>3246</v>
      </c>
      <c r="D125" s="653" t="s">
        <v>2074</v>
      </c>
      <c r="E125" s="483" t="s">
        <v>2088</v>
      </c>
      <c r="K125" s="434"/>
    </row>
    <row r="126" spans="2:11" ht="64.5" customHeight="1" x14ac:dyDescent="0.2">
      <c r="B126" s="261" t="s">
        <v>2075</v>
      </c>
      <c r="C126" s="108" t="s">
        <v>3247</v>
      </c>
      <c r="D126" s="653" t="s">
        <v>2075</v>
      </c>
      <c r="E126" s="218" t="s">
        <v>2192</v>
      </c>
      <c r="K126" s="434"/>
    </row>
    <row r="127" spans="2:11" x14ac:dyDescent="0.2">
      <c r="K127" s="434"/>
    </row>
    <row r="128" spans="2:11" x14ac:dyDescent="0.2">
      <c r="K128" s="641"/>
    </row>
    <row r="129" spans="2:11" s="530" customFormat="1" ht="27.75" customHeight="1" x14ac:dyDescent="0.2">
      <c r="B129" s="746" t="s">
        <v>2048</v>
      </c>
      <c r="C129" s="650"/>
      <c r="D129" s="2781" t="s">
        <v>2073</v>
      </c>
      <c r="E129" s="2782"/>
      <c r="I129" s="644"/>
      <c r="K129" s="645">
        <v>19</v>
      </c>
    </row>
    <row r="130" spans="2:11" ht="3" customHeight="1" x14ac:dyDescent="0.2">
      <c r="B130" s="202"/>
      <c r="C130" s="63"/>
      <c r="D130" s="63"/>
      <c r="I130" s="44"/>
      <c r="K130" s="640"/>
    </row>
    <row r="131" spans="2:11" ht="50.1" customHeight="1" x14ac:dyDescent="0.2">
      <c r="B131" s="261" t="s">
        <v>2074</v>
      </c>
      <c r="C131" s="218" t="s">
        <v>3248</v>
      </c>
      <c r="D131" s="649" t="s">
        <v>2074</v>
      </c>
      <c r="E131" s="483" t="s">
        <v>2089</v>
      </c>
      <c r="K131" s="434"/>
    </row>
    <row r="132" spans="2:11" ht="50.1" customHeight="1" x14ac:dyDescent="0.2">
      <c r="B132" s="261" t="s">
        <v>2075</v>
      </c>
      <c r="C132" s="218" t="s">
        <v>3249</v>
      </c>
      <c r="D132" s="649" t="s">
        <v>2075</v>
      </c>
      <c r="E132" s="218" t="s">
        <v>2468</v>
      </c>
      <c r="K132" s="434"/>
    </row>
    <row r="133" spans="2:11" x14ac:dyDescent="0.2">
      <c r="K133" s="434"/>
    </row>
    <row r="134" spans="2:11" x14ac:dyDescent="0.2">
      <c r="K134" s="434"/>
    </row>
    <row r="135" spans="2:11" x14ac:dyDescent="0.2">
      <c r="K135" s="641"/>
    </row>
    <row r="136" spans="2:11" s="530" customFormat="1" ht="23.25" customHeight="1" x14ac:dyDescent="0.2">
      <c r="B136" s="746" t="s">
        <v>2048</v>
      </c>
      <c r="C136" s="650"/>
      <c r="D136" s="2781" t="s">
        <v>2073</v>
      </c>
      <c r="E136" s="2782"/>
      <c r="I136" s="644"/>
      <c r="K136" s="645">
        <v>20</v>
      </c>
    </row>
    <row r="137" spans="2:11" ht="3" customHeight="1" x14ac:dyDescent="0.2">
      <c r="B137" s="202"/>
      <c r="C137" s="63"/>
      <c r="D137" s="63"/>
      <c r="I137" s="44"/>
      <c r="K137" s="640"/>
    </row>
    <row r="138" spans="2:11" ht="50.1" customHeight="1" x14ac:dyDescent="0.2">
      <c r="B138" s="261" t="s">
        <v>2074</v>
      </c>
      <c r="C138" s="218" t="s">
        <v>2865</v>
      </c>
      <c r="D138" s="649" t="s">
        <v>2074</v>
      </c>
      <c r="E138" s="218" t="s">
        <v>2090</v>
      </c>
      <c r="K138" s="434"/>
    </row>
    <row r="139" spans="2:11" ht="50.1" customHeight="1" x14ac:dyDescent="0.2">
      <c r="B139" s="261" t="s">
        <v>2075</v>
      </c>
      <c r="C139" s="218" t="s">
        <v>2864</v>
      </c>
      <c r="D139" s="649" t="s">
        <v>2075</v>
      </c>
      <c r="E139" s="218" t="s">
        <v>2193</v>
      </c>
      <c r="K139" s="434"/>
    </row>
    <row r="140" spans="2:11" x14ac:dyDescent="0.2">
      <c r="K140" s="434"/>
    </row>
    <row r="141" spans="2:11" x14ac:dyDescent="0.2">
      <c r="K141" s="641"/>
    </row>
    <row r="142" spans="2:11" s="530" customFormat="1" ht="24.75" customHeight="1" x14ac:dyDescent="0.2">
      <c r="B142" s="746" t="s">
        <v>2048</v>
      </c>
      <c r="C142" s="650"/>
      <c r="D142" s="2781" t="s">
        <v>2073</v>
      </c>
      <c r="E142" s="2782"/>
      <c r="I142" s="644"/>
      <c r="K142" s="645">
        <v>21</v>
      </c>
    </row>
    <row r="143" spans="2:11" ht="3" customHeight="1" x14ac:dyDescent="0.2">
      <c r="B143" s="202"/>
      <c r="C143" s="63"/>
      <c r="D143" s="63"/>
      <c r="I143" s="44"/>
      <c r="K143" s="640"/>
    </row>
    <row r="144" spans="2:11" ht="50.1" customHeight="1" x14ac:dyDescent="0.2">
      <c r="B144" s="261" t="s">
        <v>2074</v>
      </c>
      <c r="C144" s="483" t="s">
        <v>3253</v>
      </c>
      <c r="D144" s="649" t="s">
        <v>2074</v>
      </c>
      <c r="E144" s="483" t="s">
        <v>2091</v>
      </c>
      <c r="K144" s="434"/>
    </row>
    <row r="145" spans="2:11" ht="76.5" customHeight="1" x14ac:dyDescent="0.2">
      <c r="B145" s="261" t="s">
        <v>2075</v>
      </c>
      <c r="C145" s="218" t="s">
        <v>3254</v>
      </c>
      <c r="D145" s="649" t="s">
        <v>2075</v>
      </c>
      <c r="E145" s="218" t="s">
        <v>2194</v>
      </c>
      <c r="K145" s="434"/>
    </row>
    <row r="146" spans="2:11" ht="11.25" customHeight="1" x14ac:dyDescent="0.2">
      <c r="B146" s="262"/>
      <c r="C146" s="117"/>
      <c r="D146" s="651"/>
      <c r="E146" s="117"/>
      <c r="K146" s="434"/>
    </row>
    <row r="147" spans="2:11" x14ac:dyDescent="0.2">
      <c r="K147" s="434"/>
    </row>
    <row r="148" spans="2:11" x14ac:dyDescent="0.2">
      <c r="C148" s="209"/>
      <c r="D148" s="209"/>
      <c r="E148" s="209"/>
      <c r="K148" s="641"/>
    </row>
    <row r="149" spans="2:11" s="530" customFormat="1" ht="27" customHeight="1" x14ac:dyDescent="0.2">
      <c r="B149" s="747" t="s">
        <v>2048</v>
      </c>
      <c r="C149" s="210"/>
      <c r="D149" s="1213" t="s">
        <v>2073</v>
      </c>
      <c r="E149" s="1214"/>
      <c r="I149" s="644"/>
      <c r="K149" s="1027">
        <v>22</v>
      </c>
    </row>
    <row r="150" spans="2:11" ht="3" customHeight="1" x14ac:dyDescent="0.2">
      <c r="B150" s="642"/>
      <c r="C150" s="642"/>
      <c r="D150" s="642"/>
      <c r="E150" s="643"/>
      <c r="I150" s="44"/>
      <c r="K150" s="640"/>
    </row>
    <row r="151" spans="2:11" ht="50.1" customHeight="1" x14ac:dyDescent="0.2">
      <c r="B151" s="649" t="s">
        <v>3652</v>
      </c>
      <c r="C151" s="218" t="s">
        <v>3653</v>
      </c>
      <c r="D151" s="649" t="s">
        <v>3652</v>
      </c>
      <c r="E151" s="263" t="s">
        <v>23</v>
      </c>
      <c r="K151" s="434"/>
    </row>
    <row r="152" spans="2:11" ht="180" x14ac:dyDescent="0.2">
      <c r="B152" s="649" t="s">
        <v>3655</v>
      </c>
      <c r="C152" s="218" t="s">
        <v>3654</v>
      </c>
      <c r="D152" s="649" t="s">
        <v>3655</v>
      </c>
      <c r="E152" s="263" t="s">
        <v>23</v>
      </c>
      <c r="K152" s="434"/>
    </row>
    <row r="153" spans="2:11" ht="59.25" customHeight="1" x14ac:dyDescent="0.2">
      <c r="B153" s="649" t="s">
        <v>3657</v>
      </c>
      <c r="C153" s="964" t="s">
        <v>3656</v>
      </c>
      <c r="D153" s="649" t="s">
        <v>3657</v>
      </c>
      <c r="E153" s="263" t="s">
        <v>23</v>
      </c>
      <c r="K153" s="434"/>
    </row>
    <row r="154" spans="2:11" ht="63" customHeight="1" x14ac:dyDescent="0.2">
      <c r="B154" s="649" t="s">
        <v>3658</v>
      </c>
      <c r="C154" s="964" t="s">
        <v>3659</v>
      </c>
      <c r="D154" s="649" t="s">
        <v>3658</v>
      </c>
      <c r="E154" s="263" t="s">
        <v>23</v>
      </c>
      <c r="K154" s="434"/>
    </row>
    <row r="155" spans="2:11" x14ac:dyDescent="0.2">
      <c r="C155" s="209"/>
      <c r="D155" s="209"/>
      <c r="E155" s="209"/>
      <c r="K155" s="641"/>
    </row>
    <row r="156" spans="2:11" s="530" customFormat="1" ht="26.25" customHeight="1" x14ac:dyDescent="0.2">
      <c r="B156" s="746" t="s">
        <v>2048</v>
      </c>
      <c r="C156" s="654"/>
      <c r="D156" s="2781" t="s">
        <v>2073</v>
      </c>
      <c r="E156" s="2782"/>
      <c r="I156" s="644"/>
      <c r="K156" s="645">
        <v>23</v>
      </c>
    </row>
    <row r="157" spans="2:11" ht="3" customHeight="1" x14ac:dyDescent="0.2">
      <c r="B157" s="202"/>
      <c r="C157" s="127"/>
      <c r="D157" s="127"/>
      <c r="E157" s="104"/>
      <c r="I157" s="44"/>
      <c r="K157" s="640"/>
    </row>
    <row r="158" spans="2:11" ht="50.1" customHeight="1" x14ac:dyDescent="0.2">
      <c r="B158" s="261" t="s">
        <v>2074</v>
      </c>
      <c r="C158" s="218" t="s">
        <v>3255</v>
      </c>
      <c r="D158" s="653" t="s">
        <v>2074</v>
      </c>
      <c r="E158" s="218" t="s">
        <v>3257</v>
      </c>
      <c r="K158" s="434"/>
    </row>
    <row r="159" spans="2:11" ht="50.1" customHeight="1" x14ac:dyDescent="0.2">
      <c r="B159" s="261" t="s">
        <v>2075</v>
      </c>
      <c r="C159" s="967" t="s">
        <v>3256</v>
      </c>
      <c r="D159" s="653" t="s">
        <v>2075</v>
      </c>
      <c r="E159" s="218" t="s">
        <v>3258</v>
      </c>
      <c r="K159" s="434"/>
    </row>
    <row r="160" spans="2:11" x14ac:dyDescent="0.2">
      <c r="K160" s="434"/>
    </row>
    <row r="161" spans="2:11" x14ac:dyDescent="0.2">
      <c r="K161" s="641"/>
    </row>
    <row r="162" spans="2:11" s="530" customFormat="1" ht="30" customHeight="1" x14ac:dyDescent="0.2">
      <c r="B162" s="746" t="s">
        <v>2048</v>
      </c>
      <c r="C162" s="650"/>
      <c r="D162" s="2781" t="s">
        <v>2073</v>
      </c>
      <c r="E162" s="2782"/>
      <c r="I162" s="644"/>
      <c r="K162" s="645">
        <v>24</v>
      </c>
    </row>
    <row r="163" spans="2:11" ht="3" customHeight="1" x14ac:dyDescent="0.2">
      <c r="B163" s="202"/>
      <c r="C163" s="63"/>
      <c r="D163" s="63"/>
      <c r="I163" s="44"/>
      <c r="K163" s="640"/>
    </row>
    <row r="164" spans="2:11" ht="50.1" customHeight="1" x14ac:dyDescent="0.2">
      <c r="B164" s="261" t="s">
        <v>2074</v>
      </c>
      <c r="C164" s="483" t="s">
        <v>3261</v>
      </c>
      <c r="D164" s="653" t="s">
        <v>2074</v>
      </c>
      <c r="E164" s="263" t="s">
        <v>23</v>
      </c>
      <c r="K164" s="434"/>
    </row>
    <row r="165" spans="2:11" ht="52.5" customHeight="1" x14ac:dyDescent="0.2">
      <c r="B165" s="261" t="s">
        <v>2075</v>
      </c>
      <c r="C165" s="218" t="s">
        <v>3262</v>
      </c>
      <c r="D165" s="653" t="s">
        <v>2075</v>
      </c>
      <c r="E165" s="263" t="s">
        <v>23</v>
      </c>
      <c r="K165" s="434"/>
    </row>
    <row r="166" spans="2:11" x14ac:dyDescent="0.2">
      <c r="K166" s="434"/>
    </row>
    <row r="167" spans="2:11" x14ac:dyDescent="0.2">
      <c r="K167" s="641"/>
    </row>
    <row r="168" spans="2:11" s="530" customFormat="1" ht="29.25" customHeight="1" x14ac:dyDescent="0.2">
      <c r="B168" s="746" t="s">
        <v>2048</v>
      </c>
      <c r="C168" s="650"/>
      <c r="D168" s="2781" t="s">
        <v>2073</v>
      </c>
      <c r="E168" s="2782"/>
      <c r="I168" s="644"/>
      <c r="K168" s="645">
        <v>25</v>
      </c>
    </row>
    <row r="169" spans="2:11" ht="3" customHeight="1" x14ac:dyDescent="0.2">
      <c r="B169" s="202"/>
      <c r="C169" s="63"/>
      <c r="D169" s="63"/>
      <c r="I169" s="44"/>
      <c r="K169" s="640"/>
    </row>
    <row r="170" spans="2:11" ht="50.1" customHeight="1" x14ac:dyDescent="0.2">
      <c r="B170" s="261" t="s">
        <v>2074</v>
      </c>
      <c r="C170" s="483" t="s">
        <v>3265</v>
      </c>
      <c r="D170" s="653" t="s">
        <v>2074</v>
      </c>
      <c r="E170" s="483" t="s">
        <v>2092</v>
      </c>
      <c r="K170" s="434"/>
    </row>
    <row r="171" spans="2:11" ht="56.25" x14ac:dyDescent="0.2">
      <c r="B171" s="261" t="s">
        <v>2075</v>
      </c>
      <c r="C171" s="218" t="s">
        <v>3668</v>
      </c>
      <c r="D171" s="653" t="s">
        <v>2075</v>
      </c>
      <c r="E171" s="218" t="s">
        <v>3266</v>
      </c>
      <c r="K171" s="434"/>
    </row>
    <row r="172" spans="2:11" x14ac:dyDescent="0.2">
      <c r="K172" s="434"/>
    </row>
    <row r="173" spans="2:11" x14ac:dyDescent="0.2">
      <c r="K173" s="641"/>
    </row>
    <row r="174" spans="2:11" s="530" customFormat="1" ht="26.25" customHeight="1" x14ac:dyDescent="0.2">
      <c r="B174" s="867" t="s">
        <v>2048</v>
      </c>
      <c r="C174" s="650"/>
      <c r="D174" s="2781" t="s">
        <v>2073</v>
      </c>
      <c r="E174" s="2782"/>
      <c r="F174" s="874"/>
      <c r="G174" s="874"/>
      <c r="H174" s="874"/>
      <c r="I174" s="875"/>
      <c r="J174" s="874"/>
      <c r="K174" s="876">
        <v>26</v>
      </c>
    </row>
    <row r="175" spans="2:11" ht="3" customHeight="1" x14ac:dyDescent="0.2">
      <c r="B175" s="202"/>
      <c r="C175" s="63"/>
      <c r="D175" s="63"/>
      <c r="I175" s="44"/>
      <c r="K175" s="640"/>
    </row>
    <row r="176" spans="2:11" ht="202.5" x14ac:dyDescent="0.2">
      <c r="B176" s="261" t="s">
        <v>2074</v>
      </c>
      <c r="C176" s="483" t="s">
        <v>3267</v>
      </c>
      <c r="D176" s="653" t="s">
        <v>2074</v>
      </c>
      <c r="E176" s="888" t="s">
        <v>23</v>
      </c>
      <c r="K176" s="434"/>
    </row>
    <row r="177" spans="2:11" ht="54.75" customHeight="1" x14ac:dyDescent="0.2">
      <c r="B177" s="261" t="s">
        <v>2075</v>
      </c>
      <c r="C177" s="483" t="s">
        <v>3268</v>
      </c>
      <c r="D177" s="653" t="s">
        <v>2075</v>
      </c>
      <c r="E177" s="888" t="s">
        <v>2641</v>
      </c>
      <c r="K177" s="434"/>
    </row>
    <row r="178" spans="2:11" x14ac:dyDescent="0.2">
      <c r="K178" s="434"/>
    </row>
    <row r="179" spans="2:11" x14ac:dyDescent="0.2">
      <c r="K179" s="641"/>
    </row>
    <row r="180" spans="2:11" s="530" customFormat="1" ht="26.25" customHeight="1" x14ac:dyDescent="0.2">
      <c r="B180" s="867" t="s">
        <v>2048</v>
      </c>
      <c r="C180" s="650"/>
      <c r="D180" s="2781" t="s">
        <v>2073</v>
      </c>
      <c r="E180" s="2782"/>
      <c r="F180" s="874"/>
      <c r="G180" s="874"/>
      <c r="H180" s="874"/>
      <c r="I180" s="875"/>
      <c r="J180" s="874"/>
      <c r="K180" s="876">
        <v>27</v>
      </c>
    </row>
    <row r="181" spans="2:11" ht="3" customHeight="1" x14ac:dyDescent="0.2">
      <c r="B181" s="202"/>
      <c r="C181" s="63"/>
      <c r="D181" s="63"/>
      <c r="I181" s="44"/>
      <c r="K181" s="640"/>
    </row>
    <row r="182" spans="2:11" ht="50.1" customHeight="1" x14ac:dyDescent="0.2">
      <c r="B182" s="261" t="s">
        <v>2074</v>
      </c>
      <c r="C182" s="483" t="s">
        <v>3269</v>
      </c>
      <c r="D182" s="653" t="s">
        <v>2074</v>
      </c>
      <c r="E182" s="483" t="s">
        <v>2093</v>
      </c>
      <c r="K182" s="434"/>
    </row>
    <row r="183" spans="2:11" ht="50.1" customHeight="1" x14ac:dyDescent="0.2">
      <c r="B183" s="261" t="s">
        <v>2075</v>
      </c>
      <c r="C183" s="218" t="s">
        <v>3270</v>
      </c>
      <c r="D183" s="653" t="s">
        <v>2075</v>
      </c>
      <c r="E183" s="218" t="s">
        <v>2195</v>
      </c>
      <c r="K183" s="434"/>
    </row>
    <row r="184" spans="2:11" x14ac:dyDescent="0.2">
      <c r="K184" s="434"/>
    </row>
    <row r="185" spans="2:11" x14ac:dyDescent="0.2">
      <c r="K185" s="434"/>
    </row>
    <row r="186" spans="2:11" x14ac:dyDescent="0.2">
      <c r="K186" s="641"/>
    </row>
    <row r="187" spans="2:11" ht="25.5" customHeight="1" x14ac:dyDescent="0.2">
      <c r="B187" s="746" t="s">
        <v>2048</v>
      </c>
      <c r="C187" s="650"/>
      <c r="D187" s="2781" t="s">
        <v>2073</v>
      </c>
      <c r="E187" s="2782"/>
      <c r="F187" s="530"/>
      <c r="G187" s="530"/>
      <c r="H187" s="530"/>
      <c r="I187" s="644"/>
      <c r="J187" s="530"/>
      <c r="K187" s="645">
        <v>28</v>
      </c>
    </row>
    <row r="188" spans="2:11" ht="4.5" customHeight="1" x14ac:dyDescent="0.2">
      <c r="B188" s="202"/>
      <c r="C188" s="63"/>
      <c r="D188" s="63"/>
      <c r="I188" s="44"/>
      <c r="K188" s="640"/>
    </row>
    <row r="189" spans="2:11" ht="33.75" x14ac:dyDescent="0.2">
      <c r="B189" s="261" t="s">
        <v>2074</v>
      </c>
      <c r="C189" s="967" t="s">
        <v>3271</v>
      </c>
      <c r="D189" s="653" t="s">
        <v>2074</v>
      </c>
      <c r="E189" s="888" t="s">
        <v>23</v>
      </c>
      <c r="K189" s="434"/>
    </row>
    <row r="190" spans="2:11" ht="48.75" customHeight="1" x14ac:dyDescent="0.2">
      <c r="B190" s="261" t="s">
        <v>2075</v>
      </c>
      <c r="C190" s="218" t="s">
        <v>3671</v>
      </c>
      <c r="D190" s="653" t="s">
        <v>2075</v>
      </c>
      <c r="E190" s="888" t="s">
        <v>23</v>
      </c>
      <c r="K190" s="434"/>
    </row>
    <row r="191" spans="2:11" x14ac:dyDescent="0.2">
      <c r="K191" s="434"/>
    </row>
    <row r="192" spans="2:11" x14ac:dyDescent="0.2">
      <c r="K192" s="641"/>
    </row>
    <row r="193" spans="2:11" s="530" customFormat="1" ht="26.25" customHeight="1" x14ac:dyDescent="0.2">
      <c r="B193" s="867" t="s">
        <v>2048</v>
      </c>
      <c r="C193" s="650"/>
      <c r="D193" s="2781" t="s">
        <v>2073</v>
      </c>
      <c r="E193" s="2782"/>
      <c r="F193" s="874"/>
      <c r="G193" s="874"/>
      <c r="H193" s="874"/>
      <c r="I193" s="875"/>
      <c r="J193" s="874"/>
      <c r="K193" s="876">
        <v>29</v>
      </c>
    </row>
    <row r="194" spans="2:11" ht="3" customHeight="1" x14ac:dyDescent="0.2">
      <c r="B194" s="202"/>
      <c r="C194" s="63"/>
      <c r="D194" s="63"/>
      <c r="I194" s="44"/>
      <c r="K194" s="640"/>
    </row>
    <row r="195" spans="2:11" ht="102" customHeight="1" x14ac:dyDescent="0.2">
      <c r="B195" s="649" t="s">
        <v>2074</v>
      </c>
      <c r="C195" s="218" t="s">
        <v>3674</v>
      </c>
      <c r="D195" s="649" t="s">
        <v>2074</v>
      </c>
      <c r="E195" s="263" t="s">
        <v>23</v>
      </c>
      <c r="K195" s="434"/>
    </row>
    <row r="196" spans="2:11" ht="50.1" customHeight="1" x14ac:dyDescent="0.2">
      <c r="B196" s="649" t="s">
        <v>2075</v>
      </c>
      <c r="C196" s="218" t="s">
        <v>3675</v>
      </c>
      <c r="D196" s="649" t="s">
        <v>2075</v>
      </c>
      <c r="E196" s="263" t="s">
        <v>23</v>
      </c>
      <c r="K196" s="434"/>
    </row>
    <row r="197" spans="2:11" x14ac:dyDescent="0.2">
      <c r="K197" s="434"/>
    </row>
    <row r="198" spans="2:11" x14ac:dyDescent="0.2">
      <c r="K198" s="434"/>
    </row>
  </sheetData>
  <sheetProtection algorithmName="SHA-512" hashValue="xiZZZhPIOGXY40H5axCg8JjBEC7lp0+jnGfazg2RZc9t4DtvrxogL4AT6o0pV6Yf+4HuwaDX2FJBIXZcW2pygw==" saltValue="0GO/dpT35YSHef0udXs9gA==" spinCount="100000" sheet="1" objects="1" scenarios="1"/>
  <customSheetViews>
    <customSheetView guid="{6425AD40-BB5F-4DDC-B7E5-93EC90B05160}"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1">
    <mergeCell ref="D3:E3"/>
    <mergeCell ref="D193:E193"/>
    <mergeCell ref="D110:E110"/>
    <mergeCell ref="D103:E103"/>
    <mergeCell ref="D70:E70"/>
    <mergeCell ref="D97:E97"/>
    <mergeCell ref="D129:E129"/>
    <mergeCell ref="D187:E187"/>
    <mergeCell ref="D91:E91"/>
    <mergeCell ref="D78:E78"/>
    <mergeCell ref="D84:E84"/>
    <mergeCell ref="D10:E10"/>
    <mergeCell ref="D16:E16"/>
    <mergeCell ref="D22:E22"/>
    <mergeCell ref="D28:E28"/>
    <mergeCell ref="D34:E34"/>
    <mergeCell ref="D40:E40"/>
    <mergeCell ref="D180:E180"/>
    <mergeCell ref="D136:E136"/>
    <mergeCell ref="D142:E142"/>
    <mergeCell ref="D156:E156"/>
    <mergeCell ref="D162:E162"/>
    <mergeCell ref="D168:E168"/>
    <mergeCell ref="D174:E174"/>
    <mergeCell ref="D149:E149"/>
    <mergeCell ref="D123:E123"/>
    <mergeCell ref="D116:E116"/>
    <mergeCell ref="D64:E64"/>
    <mergeCell ref="D52:E52"/>
    <mergeCell ref="D58:E58"/>
    <mergeCell ref="D46:E46"/>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5"/>
  <sheetViews>
    <sheetView workbookViewId="0"/>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8"/>
    </row>
    <row r="3" spans="1:12" ht="47.25" customHeight="1" x14ac:dyDescent="0.25">
      <c r="B3" s="1600" t="s">
        <v>2438</v>
      </c>
      <c r="C3" s="1600"/>
      <c r="E3" s="62"/>
      <c r="F3" s="62"/>
      <c r="G3" s="62"/>
    </row>
    <row r="4" spans="1:12" ht="30.75" customHeight="1" x14ac:dyDescent="0.25">
      <c r="B4" s="739" t="s">
        <v>2448</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1240</v>
      </c>
      <c r="C7" s="6"/>
      <c r="D7" s="6"/>
      <c r="E7" s="41"/>
      <c r="F7" s="6"/>
      <c r="G7" s="86"/>
      <c r="I7" s="6"/>
      <c r="J7" s="83"/>
      <c r="K7" s="83"/>
      <c r="L7" s="83"/>
    </row>
    <row r="8" spans="1:12" ht="15.75" x14ac:dyDescent="0.2">
      <c r="B8" s="784" t="s">
        <v>2488</v>
      </c>
      <c r="C8" s="6"/>
      <c r="D8" s="6"/>
      <c r="E8" s="41"/>
      <c r="F8" s="6"/>
      <c r="G8" s="86"/>
      <c r="I8" s="6"/>
      <c r="J8" s="83"/>
      <c r="K8" s="83"/>
      <c r="L8" s="83"/>
    </row>
    <row r="9" spans="1:12" ht="27" customHeight="1" x14ac:dyDescent="0.2">
      <c r="B9" s="1566"/>
      <c r="C9" s="1567"/>
      <c r="D9" s="6"/>
      <c r="E9" s="41" t="str">
        <f>Inhalt!$C$7</f>
        <v>V. OncoBox: N1.1.1 (231215)</v>
      </c>
      <c r="G9" s="86"/>
      <c r="H9" s="6"/>
      <c r="I9" s="6"/>
      <c r="J9" s="83"/>
      <c r="K9" s="83"/>
      <c r="L9" s="83"/>
    </row>
    <row r="10" spans="1:12" ht="15.75" x14ac:dyDescent="0.2">
      <c r="E10" s="41" t="str">
        <f>Inhalt!$C$8</f>
        <v>V. Spezifikation: N1.1.1 (231215)</v>
      </c>
      <c r="G10" s="86"/>
      <c r="H10" s="6"/>
      <c r="I10" s="6"/>
    </row>
    <row r="11" spans="1:12" x14ac:dyDescent="0.2">
      <c r="E11" s="154"/>
      <c r="G11" s="41"/>
    </row>
    <row r="12" spans="1:12" ht="30.75" customHeight="1" x14ac:dyDescent="0.25">
      <c r="E12" s="1590" t="s">
        <v>1735</v>
      </c>
      <c r="F12" s="1591"/>
    </row>
    <row r="15" spans="1:12" ht="15.75" x14ac:dyDescent="0.25">
      <c r="B15" s="95" t="s">
        <v>658</v>
      </c>
    </row>
    <row r="17" spans="2:6" ht="25.5" x14ac:dyDescent="0.2">
      <c r="B17" s="201" t="s">
        <v>2452</v>
      </c>
    </row>
    <row r="18" spans="2:6" ht="52.5" customHeight="1" x14ac:dyDescent="0.2">
      <c r="B18" s="81" t="s">
        <v>2453</v>
      </c>
      <c r="C18" s="81" t="s">
        <v>2454</v>
      </c>
      <c r="D18" s="81" t="s">
        <v>2455</v>
      </c>
      <c r="E18" s="81" t="s">
        <v>2456</v>
      </c>
      <c r="F18" s="82" t="s">
        <v>2457</v>
      </c>
    </row>
    <row r="19" spans="2:6" ht="202.5" x14ac:dyDescent="0.2">
      <c r="B19" s="138" t="s">
        <v>2473</v>
      </c>
      <c r="C19" s="138"/>
      <c r="D19" s="579" t="s">
        <v>2475</v>
      </c>
      <c r="E19" s="750">
        <v>2</v>
      </c>
      <c r="F19" s="68"/>
    </row>
    <row r="20" spans="2:6" ht="96" customHeight="1" x14ac:dyDescent="0.2">
      <c r="B20" s="770" t="s">
        <v>2472</v>
      </c>
      <c r="C20" s="579"/>
      <c r="D20" s="647" t="s">
        <v>2471</v>
      </c>
      <c r="E20" s="46" t="s">
        <v>3164</v>
      </c>
      <c r="F20" s="68"/>
    </row>
    <row r="24" spans="2:6" ht="25.5" x14ac:dyDescent="0.2">
      <c r="B24" s="744" t="s">
        <v>2461</v>
      </c>
    </row>
    <row r="25" spans="2:6" s="198" customFormat="1" ht="314.25" customHeight="1" x14ac:dyDescent="0.2">
      <c r="B25" s="1601" t="s">
        <v>2492</v>
      </c>
      <c r="C25" s="1602"/>
      <c r="D25" s="1603" t="s">
        <v>3165</v>
      </c>
      <c r="E25" s="1604"/>
      <c r="F25" s="1605"/>
    </row>
  </sheetData>
  <sheetProtection algorithmName="SHA-512" hashValue="/81XFyDQzZKIJis1nSzYkNpgVa5pupyl3KBdE2lWmQGg9bfw92eWb+9Dy7LViOBQTKK1ON+aqBJyDzm6wB0ArA==" saltValue="q+2V90SyY6XNxwJh4sVxBg==" spinCount="100000" sheet="1" objects="1" scenarios="1"/>
  <mergeCells count="5">
    <mergeCell ref="B3:C3"/>
    <mergeCell ref="B9:C9"/>
    <mergeCell ref="E12:F12"/>
    <mergeCell ref="B25:C25"/>
    <mergeCell ref="D25:F25"/>
  </mergeCells>
  <dataValidations count="2">
    <dataValidation type="list" allowBlank="1" showInputMessage="1" sqref="B19" xr:uid="{00000000-0002-0000-0700-000000000000}">
      <formula1>Felder</formula1>
    </dataValidation>
    <dataValidation allowBlank="1" showInputMessage="1" sqref="B20" xr:uid="{00000000-0002-0000-0700-000001000000}"/>
  </dataValidations>
  <hyperlinks>
    <hyperlink ref="E12" location="Inhalt!A1" display="Zurück zum Inhaltsverzeichnis" xr:uid="{00000000-0004-0000-0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L59"/>
  <sheetViews>
    <sheetView workbookViewId="0"/>
  </sheetViews>
  <sheetFormatPr baseColWidth="10" defaultColWidth="9" defaultRowHeight="14.25" x14ac:dyDescent="0.2"/>
  <cols>
    <col min="1" max="1" width="2.85546875" style="74" customWidth="1"/>
    <col min="2" max="2" width="56.85546875" style="74" customWidth="1"/>
    <col min="3" max="4" width="31.85546875" style="74" customWidth="1"/>
    <col min="5" max="6" width="16.7109375" style="74" customWidth="1"/>
    <col min="7" max="16384" width="9" style="74"/>
  </cols>
  <sheetData>
    <row r="1" spans="1:12" x14ac:dyDescent="0.2">
      <c r="A1" s="268"/>
    </row>
    <row r="3" spans="1:12" ht="36" x14ac:dyDescent="0.25">
      <c r="B3" s="738" t="s">
        <v>2438</v>
      </c>
      <c r="C3" s="62"/>
      <c r="E3" s="62"/>
      <c r="F3" s="62"/>
      <c r="G3" s="62"/>
    </row>
    <row r="4" spans="1:12" ht="31.5" customHeight="1" x14ac:dyDescent="0.25">
      <c r="B4" s="739" t="s">
        <v>2448</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15.75" x14ac:dyDescent="0.2">
      <c r="B7" s="206" t="s">
        <v>724</v>
      </c>
      <c r="C7" s="206"/>
      <c r="D7" s="206"/>
      <c r="E7" s="41"/>
      <c r="F7" s="6"/>
      <c r="G7" s="86"/>
      <c r="I7" s="6"/>
      <c r="J7" s="83"/>
      <c r="K7" s="83"/>
      <c r="L7" s="83"/>
    </row>
    <row r="8" spans="1:12" ht="15.75" x14ac:dyDescent="0.25">
      <c r="B8" s="778" t="s">
        <v>2065</v>
      </c>
      <c r="E8" s="41" t="str">
        <f>Inhalt!$C$8</f>
        <v>V. Spezifikation: N1.1.1 (231215)</v>
      </c>
      <c r="G8" s="86"/>
      <c r="H8" s="6"/>
      <c r="I8" s="6"/>
    </row>
    <row r="9" spans="1:12" x14ac:dyDescent="0.2">
      <c r="B9" s="777"/>
      <c r="E9" s="154"/>
      <c r="G9" s="41"/>
    </row>
    <row r="10" spans="1:12" x14ac:dyDescent="0.2">
      <c r="B10" s="530"/>
      <c r="E10" s="154"/>
      <c r="G10" s="41"/>
    </row>
    <row r="11" spans="1:12" ht="33.75" customHeight="1" x14ac:dyDescent="0.2">
      <c r="B11" s="1566"/>
      <c r="C11" s="1567"/>
      <c r="E11" s="154"/>
      <c r="G11" s="41"/>
    </row>
    <row r="12" spans="1:12" ht="27" customHeight="1" x14ac:dyDescent="0.25">
      <c r="E12" s="1590" t="s">
        <v>1735</v>
      </c>
      <c r="F12" s="1591"/>
    </row>
    <row r="15" spans="1:12" ht="26.25" x14ac:dyDescent="0.25">
      <c r="B15" s="745" t="s">
        <v>2048</v>
      </c>
      <c r="C15" s="125"/>
      <c r="D15" s="1606" t="s">
        <v>2049</v>
      </c>
      <c r="E15" s="1597"/>
      <c r="F15" s="1597"/>
    </row>
    <row r="16" spans="1:12" ht="20.100000000000001" customHeight="1" x14ac:dyDescent="0.2">
      <c r="B16" s="1266" t="s">
        <v>2161</v>
      </c>
      <c r="C16" s="1266"/>
      <c r="D16" s="1197" t="s">
        <v>2493</v>
      </c>
      <c r="E16" s="1197"/>
      <c r="F16" s="1607"/>
    </row>
    <row r="17" spans="2:6" ht="20.100000000000001" customHeight="1" x14ac:dyDescent="0.2">
      <c r="B17" s="1595"/>
      <c r="C17" s="1595"/>
      <c r="D17" s="1197"/>
      <c r="E17" s="1197"/>
      <c r="F17" s="1607"/>
    </row>
    <row r="18" spans="2:6" ht="20.100000000000001" customHeight="1" x14ac:dyDescent="0.2">
      <c r="B18" s="1595"/>
      <c r="C18" s="1595"/>
      <c r="D18" s="1197"/>
      <c r="E18" s="1197"/>
      <c r="F18" s="1607"/>
    </row>
    <row r="19" spans="2:6" ht="20.100000000000001" customHeight="1" x14ac:dyDescent="0.2">
      <c r="B19" s="1595"/>
      <c r="C19" s="1595"/>
      <c r="D19" s="1197"/>
      <c r="E19" s="1197"/>
      <c r="F19" s="1607"/>
    </row>
    <row r="20" spans="2:6" ht="20.100000000000001" customHeight="1" x14ac:dyDescent="0.2">
      <c r="B20" s="1595"/>
      <c r="C20" s="1595"/>
      <c r="D20" s="1197"/>
      <c r="E20" s="1197"/>
      <c r="F20" s="1607"/>
    </row>
    <row r="21" spans="2:6" ht="20.100000000000001" customHeight="1" x14ac:dyDescent="0.2">
      <c r="B21" s="1595"/>
      <c r="C21" s="1595"/>
      <c r="D21" s="1197"/>
      <c r="E21" s="1197"/>
      <c r="F21" s="1607"/>
    </row>
    <row r="22" spans="2:6" ht="20.100000000000001" customHeight="1" x14ac:dyDescent="0.2">
      <c r="B22" s="1595"/>
      <c r="C22" s="1595"/>
      <c r="D22" s="1197"/>
      <c r="E22" s="1197"/>
      <c r="F22" s="1607"/>
    </row>
    <row r="23" spans="2:6" ht="20.100000000000001" customHeight="1" x14ac:dyDescent="0.2">
      <c r="B23" s="1595"/>
      <c r="C23" s="1595"/>
      <c r="D23" s="1197"/>
      <c r="E23" s="1197"/>
      <c r="F23" s="1607"/>
    </row>
    <row r="24" spans="2:6" ht="20.100000000000001" customHeight="1" x14ac:dyDescent="0.2">
      <c r="B24" s="1595"/>
      <c r="C24" s="1595"/>
      <c r="D24" s="1197"/>
      <c r="E24" s="1197"/>
      <c r="F24" s="1607"/>
    </row>
    <row r="25" spans="2:6" ht="20.100000000000001" customHeight="1" x14ac:dyDescent="0.2">
      <c r="B25" s="1595"/>
      <c r="C25" s="1595"/>
      <c r="D25" s="1197"/>
      <c r="E25" s="1197"/>
      <c r="F25" s="1607"/>
    </row>
    <row r="26" spans="2:6" ht="20.100000000000001" customHeight="1" x14ac:dyDescent="0.2">
      <c r="B26" s="1267"/>
      <c r="C26" s="1267"/>
      <c r="D26" s="1197"/>
      <c r="E26" s="1197"/>
      <c r="F26" s="1607"/>
    </row>
    <row r="29" spans="2:6" ht="24.75" customHeight="1" x14ac:dyDescent="0.2"/>
    <row r="30" spans="2:6" ht="33.75" customHeight="1" x14ac:dyDescent="0.2"/>
    <row r="41" spans="2:6" ht="31.5" x14ac:dyDescent="0.25">
      <c r="B41" s="743" t="s">
        <v>2451</v>
      </c>
    </row>
    <row r="43" spans="2:6" ht="51" x14ac:dyDescent="0.2">
      <c r="B43" s="201" t="s">
        <v>2462</v>
      </c>
    </row>
    <row r="44" spans="2:6" ht="47.25" customHeight="1" x14ac:dyDescent="0.2">
      <c r="B44" s="81" t="s">
        <v>2453</v>
      </c>
      <c r="C44" s="81" t="s">
        <v>2454</v>
      </c>
      <c r="D44" s="81" t="s">
        <v>2455</v>
      </c>
      <c r="E44" s="81" t="s">
        <v>2456</v>
      </c>
      <c r="F44" s="82" t="s">
        <v>2457</v>
      </c>
    </row>
    <row r="45" spans="2:6" ht="67.5" x14ac:dyDescent="0.2">
      <c r="B45" s="130" t="s">
        <v>2282</v>
      </c>
      <c r="C45" s="130" t="s">
        <v>2050</v>
      </c>
      <c r="D45" s="134" t="s">
        <v>204</v>
      </c>
      <c r="E45" s="137" t="s">
        <v>205</v>
      </c>
      <c r="F45" s="68"/>
    </row>
    <row r="46" spans="2:6" ht="90" x14ac:dyDescent="0.2">
      <c r="B46" s="130" t="s">
        <v>1971</v>
      </c>
      <c r="C46" s="130" t="s">
        <v>2066</v>
      </c>
      <c r="D46" s="134" t="s">
        <v>86</v>
      </c>
      <c r="E46" s="137" t="s">
        <v>2056</v>
      </c>
      <c r="F46" s="68"/>
    </row>
    <row r="47" spans="2:6" ht="157.5" x14ac:dyDescent="0.2">
      <c r="B47" s="130" t="s">
        <v>2283</v>
      </c>
      <c r="C47" s="130" t="s">
        <v>2067</v>
      </c>
      <c r="D47" s="134" t="s">
        <v>88</v>
      </c>
      <c r="E47" s="137" t="s">
        <v>2071</v>
      </c>
      <c r="F47" s="68"/>
    </row>
    <row r="48" spans="2:6" ht="157.5" x14ac:dyDescent="0.2">
      <c r="B48" s="130" t="s">
        <v>2279</v>
      </c>
      <c r="C48" s="130" t="s">
        <v>2068</v>
      </c>
      <c r="D48" s="134" t="s">
        <v>114</v>
      </c>
      <c r="E48" s="137" t="s">
        <v>2071</v>
      </c>
      <c r="F48" s="68"/>
    </row>
    <row r="49" spans="2:6" ht="56.25" x14ac:dyDescent="0.2">
      <c r="B49" s="130" t="s">
        <v>2153</v>
      </c>
      <c r="C49" s="130"/>
      <c r="D49" s="134" t="s">
        <v>2070</v>
      </c>
      <c r="E49" s="132">
        <v>1</v>
      </c>
      <c r="F49" s="68"/>
    </row>
    <row r="50" spans="2:6" ht="90" x14ac:dyDescent="0.2">
      <c r="B50" s="130" t="s">
        <v>1985</v>
      </c>
      <c r="C50" s="130" t="s">
        <v>2069</v>
      </c>
      <c r="D50" s="134" t="s">
        <v>95</v>
      </c>
      <c r="E50" s="132" t="s">
        <v>2056</v>
      </c>
      <c r="F50" s="68"/>
    </row>
    <row r="51" spans="2:6" ht="67.5" x14ac:dyDescent="0.2">
      <c r="B51" s="130" t="s">
        <v>2284</v>
      </c>
      <c r="C51" s="130" t="s">
        <v>2069</v>
      </c>
      <c r="D51" s="134" t="s">
        <v>96</v>
      </c>
      <c r="E51" s="783" t="s">
        <v>2474</v>
      </c>
      <c r="F51" s="68"/>
    </row>
    <row r="54" spans="2:6" ht="25.5" x14ac:dyDescent="0.2">
      <c r="B54" s="744" t="s">
        <v>2461</v>
      </c>
    </row>
    <row r="55" spans="2:6" ht="24.75" customHeight="1" x14ac:dyDescent="0.2">
      <c r="B55" s="1608" t="s">
        <v>2058</v>
      </c>
      <c r="C55" s="1609"/>
      <c r="D55" s="1608" t="s">
        <v>2072</v>
      </c>
      <c r="E55" s="1610"/>
      <c r="F55" s="1609"/>
    </row>
    <row r="56" spans="2:6" ht="30" customHeight="1" x14ac:dyDescent="0.2">
      <c r="B56" s="1608" t="s">
        <v>2059</v>
      </c>
      <c r="C56" s="1609"/>
      <c r="D56" s="1608" t="s">
        <v>2072</v>
      </c>
      <c r="E56" s="1610"/>
      <c r="F56" s="1609"/>
    </row>
    <row r="57" spans="2:6" ht="66" customHeight="1" x14ac:dyDescent="0.2">
      <c r="B57" s="1583" t="s">
        <v>3186</v>
      </c>
      <c r="C57" s="1585"/>
      <c r="D57" s="1587" t="s">
        <v>2063</v>
      </c>
      <c r="E57" s="1588"/>
      <c r="F57" s="1589"/>
    </row>
    <row r="58" spans="2:6" ht="45.75" customHeight="1" x14ac:dyDescent="0.2">
      <c r="B58" s="1587" t="s">
        <v>2505</v>
      </c>
      <c r="C58" s="1589"/>
      <c r="D58" s="1587" t="s">
        <v>2072</v>
      </c>
      <c r="E58" s="1588"/>
      <c r="F58" s="1589"/>
    </row>
    <row r="59" spans="2:6" x14ac:dyDescent="0.2">
      <c r="B59" s="77"/>
      <c r="C59" s="77"/>
      <c r="D59" s="77"/>
      <c r="E59" s="77"/>
      <c r="F59" s="77"/>
    </row>
  </sheetData>
  <sheetProtection algorithmName="SHA-512" hashValue="mbznqoy4zEyN29ku+2eSUH2oSlKrSFRsrb86AUHezzwQQCM+QPr9zMwYaiVeOB9llHhquJkwcLeQK8kvT1v7wg==" saltValue="wsbopIVTrDlIC7O2v9fx1w==" spinCount="100000" sheet="1" objects="1" scenarios="1"/>
  <customSheetViews>
    <customSheetView guid="{6425AD40-BB5F-4DDC-B7E5-93EC90B05160}" showGridLines="0" showRuler="0">
      <selection activeCell="E12" sqref="E1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12" sqref="E1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11:C11"/>
    <mergeCell ref="B58:C58"/>
    <mergeCell ref="D58:F58"/>
    <mergeCell ref="E12:F12"/>
    <mergeCell ref="D15:F15"/>
    <mergeCell ref="B57:C57"/>
    <mergeCell ref="D57:F57"/>
    <mergeCell ref="B16:C26"/>
    <mergeCell ref="D16:F26"/>
    <mergeCell ref="B55:C55"/>
    <mergeCell ref="D55:F55"/>
    <mergeCell ref="B56:C56"/>
    <mergeCell ref="D56:F56"/>
  </mergeCells>
  <dataValidations count="1">
    <dataValidation type="list" allowBlank="1" showInputMessage="1" sqref="B45:B51" xr:uid="{00000000-0002-0000-0800-000000000000}">
      <formula1>Felder</formula1>
    </dataValidation>
  </dataValidations>
  <hyperlinks>
    <hyperlink ref="E12" location="Inhalt!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72</vt:i4>
      </vt:variant>
      <vt:variant>
        <vt:lpstr>Benannte Bereiche</vt:lpstr>
      </vt:variant>
      <vt:variant>
        <vt:i4>11</vt:i4>
      </vt:variant>
    </vt:vector>
  </HeadingPairs>
  <TitlesOfParts>
    <vt:vector size="83" baseType="lpstr">
      <vt:lpstr>Inhalt</vt:lpstr>
      <vt:lpstr>Datenfelder</vt:lpstr>
      <vt:lpstr>XML-Struktur</vt:lpstr>
      <vt:lpstr>KB-Verifizierung</vt:lpstr>
      <vt:lpstr>Basisdaten</vt:lpstr>
      <vt:lpstr>Kennzahlenbogen_(KB)</vt:lpstr>
      <vt:lpstr>KB-Operativer Primärfall</vt:lpstr>
      <vt:lpstr>KB-Transanale Vollwandexzision</vt:lpstr>
      <vt:lpstr>KB-Endoskopischer Primärfall</vt:lpstr>
      <vt:lpstr>KB-n. operiert (palliativ)</vt:lpstr>
      <vt:lpstr>KB-n. operiert (kurativ)</vt:lpstr>
      <vt:lpstr>KB-1 (neuauf.Rezidiv Fernmeta)</vt:lpstr>
      <vt:lpstr>KB-2a (Präth. Fallvorstellung)</vt:lpstr>
      <vt:lpstr>KB-2b (Präth. Vorstellung)</vt:lpstr>
      <vt:lpstr>KB-3 (Posto. Fallvorstellung)</vt:lpstr>
      <vt:lpstr>KB-4 (Psychoonkol. Screening)</vt:lpstr>
      <vt:lpstr>KB-5a (Beratung Sozaldienst)</vt:lpstr>
      <vt:lpstr>KB-5b (Beratung Sozaldienst)</vt:lpstr>
      <vt:lpstr>KB-6a (Studienteilnahme)</vt:lpstr>
      <vt:lpstr>KB-7a (KRK-Patienten)</vt:lpstr>
      <vt:lpstr>KB-6b (Studienteilnahme) </vt:lpstr>
      <vt:lpstr>KB-7 (Erfassung Fam.anamnese)</vt:lpstr>
      <vt:lpstr>KB-8a (Genetische Beratung)</vt:lpstr>
      <vt:lpstr>KB-8 (Genetische Beratung)</vt:lpstr>
      <vt:lpstr>KB-9 (Immunhisto MMR)</vt:lpstr>
      <vt:lpstr>KB-10 (RAS u BRAF)</vt:lpstr>
      <vt:lpstr>KB-11 (Komplikationsrate)</vt:lpstr>
      <vt:lpstr>KB-12 (Mesorektale Faszie)</vt:lpstr>
      <vt:lpstr>KB-13 (Operative PF Kolon)</vt:lpstr>
      <vt:lpstr>KB-14 (Operative PF Rektum)</vt:lpstr>
      <vt:lpstr>KB-15 (Revisions-OPs Kolon)</vt:lpstr>
      <vt:lpstr>KB-16 (Revisions-OPs Rektum)</vt:lpstr>
      <vt:lpstr>KB-17 (Anastomosenins. Kolon)</vt:lpstr>
      <vt:lpstr>KB-18 (Anastomosenins. Rekt.)</vt:lpstr>
      <vt:lpstr>KB-19 (Mortalität postop.)</vt:lpstr>
      <vt:lpstr>KB-20 (Lokale R0-R.Rektum)</vt:lpstr>
      <vt:lpstr>KB-21 (Stomaanzeichnung)</vt:lpstr>
      <vt:lpstr>KB-22 (Lebermetastasenresek.)</vt:lpstr>
      <vt:lpstr>KB-23 (Adj. Chemo Kolon)</vt:lpstr>
      <vt:lpstr>KB-24 (Kombinat.chemoth)</vt:lpstr>
      <vt:lpstr>KB-25 (Qualität Rektum-P.)</vt:lpstr>
      <vt:lpstr>KB-26 (Befundbericht)</vt:lpstr>
      <vt:lpstr>KB-27 (Lymphknotenuntersg)</vt:lpstr>
      <vt:lpstr>KB-28 - (Beginn adj. Chemoth.)</vt:lpstr>
      <vt:lpstr>Kennzahlenbogen plus</vt:lpstr>
      <vt:lpstr>KB 29 (MTL22-Indikator)</vt:lpstr>
      <vt:lpstr>KB 30 (Strahlentherapiedosis)</vt:lpstr>
      <vt:lpstr>Matrix-Kolon</vt:lpstr>
      <vt:lpstr>Matrix-Rektum</vt:lpstr>
      <vt:lpstr>Matrix - Verifizierung</vt:lpstr>
      <vt:lpstr>Matrix - Follow-Up-Meldungen</vt:lpstr>
      <vt:lpstr>Matrix - Berechnung Zellen(2)</vt:lpstr>
      <vt:lpstr>Matrix - Berechnung Zellen</vt:lpstr>
      <vt:lpstr>Matrix - KM-Zellen allg.</vt:lpstr>
      <vt:lpstr>Matrix - KM-Zellen DFS I</vt:lpstr>
      <vt:lpstr>Matrix - KM-Zellen DFS II</vt:lpstr>
      <vt:lpstr>Matrix - KM-Zellen OAS I</vt:lpstr>
      <vt:lpstr>Appendix - UICC-Stadium</vt:lpstr>
      <vt:lpstr>Matrix - KM-Zellen OAS II</vt:lpstr>
      <vt:lpstr>Kaplan-Meier DFS I</vt:lpstr>
      <vt:lpstr>Kaplan-Meier DFS II</vt:lpstr>
      <vt:lpstr>Kaplan-Meier OAS I</vt:lpstr>
      <vt:lpstr>Kaplan-Meier OAS II</vt:lpstr>
      <vt:lpstr>Appendix - Patientenprofil</vt:lpstr>
      <vt:lpstr>Appendix - Adenokarzinome</vt:lpstr>
      <vt:lpstr>Appendix - Fallzuordnung</vt:lpstr>
      <vt:lpstr>EDIUM</vt:lpstr>
      <vt:lpstr>EDIUM Datenblatt</vt:lpstr>
      <vt:lpstr>Edium Teilnehmerquote</vt:lpstr>
      <vt:lpstr>OBR-Export</vt:lpstr>
      <vt:lpstr>Grafiken</vt:lpstr>
      <vt:lpstr>KN Text</vt:lpstr>
      <vt:lpstr>'Appendix - Adenokarzinome'!Druckbereich</vt:lpstr>
      <vt:lpstr>Basisdaten!Druckbereich</vt:lpstr>
      <vt:lpstr>'Kennzahlenbogen_(KB)'!Druckbereich</vt:lpstr>
      <vt:lpstr>'Matrix - Berechnung Zellen(2)'!Druckbereich</vt:lpstr>
      <vt:lpstr>'Kennzahlenbogen plus'!Drucktitel</vt:lpstr>
      <vt:lpstr>'Kennzahlenbogen_(KB)'!Drucktitel</vt:lpstr>
      <vt:lpstr>'Matrix - Berechnung Zellen(2)'!Drucktitel</vt:lpstr>
      <vt:lpstr>'Matrix - Follow-Up-Meldungen'!Drucktitel</vt:lpstr>
      <vt:lpstr>Datenfelder!FELD</vt:lpstr>
      <vt:lpstr>Datenfelder!Felder</vt:lpstr>
      <vt:lpstr>'Matrix - KM-Zellen DFS I'!wsDatabase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Vanessa Kolb</cp:lastModifiedBy>
  <cp:lastPrinted>2013-11-07T14:39:28Z</cp:lastPrinted>
  <dcterms:created xsi:type="dcterms:W3CDTF">2011-09-13T08:22:06Z</dcterms:created>
  <dcterms:modified xsi:type="dcterms:W3CDTF">2023-12-14T14:25:44Z</dcterms:modified>
</cp:coreProperties>
</file>